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in\Dropbox\ISAGUA\Excel sheets\"/>
    </mc:Choice>
  </mc:AlternateContent>
  <xr:revisionPtr revIDLastSave="0" documentId="13_ncr:1_{854AC9B0-1865-48A9-B1DA-D6102A7B896A}" xr6:coauthVersionLast="47" xr6:coauthVersionMax="47" xr10:uidLastSave="{00000000-0000-0000-0000-000000000000}"/>
  <bookViews>
    <workbookView xWindow="-110" yWindow="-110" windowWidth="21820" windowHeight="13900" activeTab="1" xr2:uid="{31825749-9B6F-4DEE-A773-05A4BD0C15D0}"/>
  </bookViews>
  <sheets>
    <sheet name="English" sheetId="1" r:id="rId1"/>
    <sheet name="Español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5" i="1" l="1"/>
  <c r="B25" i="3" l="1"/>
  <c r="B26" i="3" s="1"/>
  <c r="D25" i="1"/>
  <c r="D26" i="1" s="1"/>
  <c r="B20" i="3"/>
  <c r="B22" i="3" s="1" a="1"/>
  <c r="B22" i="3" s="1"/>
  <c r="B20" i="1"/>
  <c r="B22" i="1" s="1" a="1"/>
  <c r="B22" i="1" s="1"/>
  <c r="D25" i="3" l="1"/>
  <c r="D26" i="3" s="1"/>
  <c r="F25" i="3"/>
  <c r="F26" i="3" s="1"/>
  <c r="F25" i="1"/>
  <c r="F26" i="1" s="1"/>
  <c r="B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<sst xmlns="http://schemas.openxmlformats.org/spreadsheetml/2006/main" count="78" uniqueCount="56">
  <si>
    <t>Weaning</t>
  </si>
  <si>
    <t>Stallions</t>
  </si>
  <si>
    <t>Piglets</t>
  </si>
  <si>
    <t>Type of farm</t>
  </si>
  <si>
    <t>Select farm</t>
  </si>
  <si>
    <t>Technified</t>
  </si>
  <si>
    <t>Semi technified</t>
  </si>
  <si>
    <t>Un-technified</t>
  </si>
  <si>
    <t>Pigs inventory</t>
  </si>
  <si>
    <t>Farm</t>
  </si>
  <si>
    <t>Water Consumption</t>
  </si>
  <si>
    <t>Table: Amount of water consumption in Liters per day according to type of farm&amp;animal</t>
  </si>
  <si>
    <t>Wastewater</t>
  </si>
  <si>
    <t># of animals</t>
  </si>
  <si>
    <t>Total</t>
  </si>
  <si>
    <r>
      <t>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/d</t>
    </r>
  </si>
  <si>
    <t>L/s</t>
  </si>
  <si>
    <t>Instructions</t>
  </si>
  <si>
    <t>Growing and Finishing </t>
  </si>
  <si>
    <t>Gestation Period</t>
  </si>
  <si>
    <t>For calculating the farm's water usage and wastewater generation, follow these steps:</t>
  </si>
  <si>
    <t xml:space="preserve">2. Make a list of the animals on your farm under each category. </t>
  </si>
  <si>
    <t>Note: Enter values in green boxes.  Spreadsheet calculates values in blue boxes</t>
  </si>
  <si>
    <t>1. Choose how technically advanced your farm is. You have three options to choose from</t>
  </si>
  <si>
    <t xml:space="preserve"> (Technified, Semi-Technified, and Un-Technified).</t>
  </si>
  <si>
    <t>Note: It is important to note that these values can and should be adjusted according</t>
  </si>
  <si>
    <t xml:space="preserve"> to the culture and practices of each country.</t>
  </si>
  <si>
    <t>gal/d</t>
  </si>
  <si>
    <t>Contact: javinavarrofranco@gmail.com</t>
  </si>
  <si>
    <t>Category of farm</t>
  </si>
  <si>
    <t>Granja</t>
  </si>
  <si>
    <t>Tecnificada</t>
  </si>
  <si>
    <t>Semi tecnificada</t>
  </si>
  <si>
    <t>No tecnificada</t>
  </si>
  <si>
    <t>Lechón</t>
  </si>
  <si>
    <t>Engorda</t>
  </si>
  <si>
    <t>Sementales</t>
  </si>
  <si>
    <t># de animales</t>
  </si>
  <si>
    <t>Categoría de granja</t>
  </si>
  <si>
    <t>Tabla: Cantidad de consumo de agua en litros por día según el tipo de granja y animal</t>
  </si>
  <si>
    <t>Nota: Es importante tener en cuenta que estos valores pueden y deben ajustarse de acuerdo con</t>
  </si>
  <si>
    <t>la cultura y prácticas de cada país.</t>
  </si>
  <si>
    <t>Contacto: javinavarrofranco@gmail.com</t>
  </si>
  <si>
    <t>Instrucciones</t>
  </si>
  <si>
    <t>Para calcular el uso de agua y la generación de aguas residuales de la granja, siga estos pasos:</t>
  </si>
  <si>
    <t>1. Elija qué tan técnicamente avanzada es su granja. Tienes tres opciones para elegir</t>
  </si>
  <si>
    <t>2. Haga una lista de los animales en su granja en cada categoría.</t>
  </si>
  <si>
    <t>Nota: Introduzca valores en los cuadros verdes. La hoja de cálculo calcula los valores en cuadros azules</t>
  </si>
  <si>
    <t>(Tecnificada, Semi-Tecnificada y No Tecnificada).</t>
  </si>
  <si>
    <t>Vientres</t>
  </si>
  <si>
    <t>Destete</t>
  </si>
  <si>
    <t>Agua residual</t>
  </si>
  <si>
    <t>Consumo de agua</t>
  </si>
  <si>
    <t>Tipo de granja</t>
  </si>
  <si>
    <t>Selecciona granja</t>
  </si>
  <si>
    <t>Inventario de cerdos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</si>
</sst>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5" fillId="0" borderId="0" xfId="0" applyFont="1" applyBorder="1"/>
    <xf numFmtId="0" fontId="0" fillId="0" borderId="0" xfId="0" applyAlignment="1">
      <alignment shrinkToFit="1"/>
    </xf>
    <xf numFmtId="0" fontId="0" fillId="0" borderId="0" xfId="0" applyBorder="1"/>
    <xf numFmtId="0" fontId="3" fillId="0" borderId="0" xfId="0" applyFont="1" applyFill="1" applyBorder="1" applyAlignment="1">
      <alignment wrapText="1"/>
    </xf>
    <xf numFmtId="0" fontId="0" fillId="0" borderId="0" xfId="0" applyFill="1" applyBorder="1"/>
    <xf numFmtId="0" fontId="2" fillId="3" borderId="0" xfId="0" applyFont="1" applyFill="1" applyBorder="1" applyAlignment="1">
      <alignment wrapText="1"/>
    </xf>
    <xf numFmtId="0" fontId="3" fillId="3" borderId="0" xfId="0" applyFont="1" applyFill="1" applyBorder="1" applyAlignment="1">
      <alignment wrapText="1"/>
    </xf>
    <xf numFmtId="0" fontId="0" fillId="3" borderId="0" xfId="0" applyFont="1" applyFill="1"/>
    <xf numFmtId="0" fontId="1" fillId="0" borderId="0" xfId="0" applyFont="1"/>
    <xf numFmtId="0" fontId="7" fillId="0" borderId="0" xfId="0" applyFont="1"/>
    <xf numFmtId="0" fontId="8" fillId="0" borderId="1" xfId="0" applyFont="1" applyBorder="1"/>
    <xf numFmtId="0" fontId="1" fillId="0" borderId="1" xfId="0" applyFont="1" applyBorder="1"/>
    <xf numFmtId="0" fontId="0" fillId="0" borderId="1" xfId="0" applyBorder="1"/>
    <xf numFmtId="0" fontId="4" fillId="0" borderId="0" xfId="0" applyFont="1" applyBorder="1"/>
    <xf numFmtId="0" fontId="1" fillId="0" borderId="0" xfId="0" applyFont="1" applyBorder="1"/>
    <xf numFmtId="0" fontId="8" fillId="0" borderId="0" xfId="0" applyFont="1" applyBorder="1"/>
    <xf numFmtId="0" fontId="1" fillId="2" borderId="0" xfId="0" applyFont="1" applyFill="1" applyBorder="1" applyAlignment="1">
      <alignment horizontal="right"/>
    </xf>
    <xf numFmtId="2" fontId="1" fillId="2" borderId="0" xfId="0" applyNumberFormat="1" applyFont="1" applyFill="1" applyAlignment="1">
      <alignment shrinkToFit="1"/>
    </xf>
    <xf numFmtId="2" fontId="1" fillId="2" borderId="1" xfId="0" applyNumberFormat="1" applyFont="1" applyFill="1" applyBorder="1"/>
    <xf numFmtId="0" fontId="10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 applyAlignment="1">
      <alignment shrinkToFit="1"/>
    </xf>
    <xf numFmtId="0" fontId="4" fillId="0" borderId="0" xfId="0" applyFont="1" applyAlignment="1">
      <alignment shrinkToFit="1"/>
    </xf>
    <xf numFmtId="0" fontId="11" fillId="0" borderId="0" xfId="0" applyFont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4" borderId="1" xfId="0" applyFill="1" applyBorder="1"/>
    <xf numFmtId="0" fontId="0" fillId="4" borderId="0" xfId="0" applyFill="1"/>
    <xf numFmtId="0" fontId="1" fillId="2" borderId="1" xfId="0" applyFont="1" applyFill="1" applyBorder="1"/>
    <xf numFmtId="0" fontId="3" fillId="4" borderId="0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/>
    </xf>
    <xf numFmtId="0" fontId="0" fillId="0" borderId="3" xfId="0" applyBorder="1" applyAlignment="1">
      <alignment shrinkToFit="1"/>
    </xf>
    <xf numFmtId="0" fontId="0" fillId="0" borderId="3" xfId="0" applyBorder="1"/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0" borderId="6" xfId="0" applyBorder="1" applyAlignment="1">
      <alignment shrinkToFit="1"/>
    </xf>
    <xf numFmtId="0" fontId="0" fillId="0" borderId="6" xfId="0" applyBorder="1"/>
    <xf numFmtId="0" fontId="0" fillId="0" borderId="0" xfId="0" applyFill="1" applyBorder="1" applyAlignment="1">
      <alignment horizontal="center" vertical="center" wrapText="1"/>
    </xf>
    <xf numFmtId="164" fontId="1" fillId="2" borderId="1" xfId="0" applyNumberFormat="1" applyFont="1" applyFill="1" applyBorder="1"/>
    <xf numFmtId="164" fontId="1" fillId="2" borderId="0" xfId="0" applyNumberFormat="1" applyFont="1" applyFill="1" applyAlignment="1">
      <alignment shrinkToFi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  <xf numFmtId="0" fontId="3" fillId="4" borderId="0" xfId="0" applyFont="1" applyFill="1" applyAlignment="1">
      <alignment horizontal="center" vertical="center" wrapText="1"/>
    </xf>
    <xf numFmtId="0" fontId="0" fillId="0" borderId="0" xfId="0" applyFill="1"/>
    <xf numFmtId="0" fontId="3" fillId="0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border outline="0">
        <left style="medium">
          <color rgb="FFCCCCCC"/>
        </left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right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border outline="0">
        <left style="medium">
          <color rgb="FFCCCCCC"/>
        </left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67235</xdr:colOff>
      <xdr:row>8</xdr:row>
      <xdr:rowOff>169957</xdr:rowOff>
    </xdr:from>
    <xdr:to>
      <xdr:col>6</xdr:col>
      <xdr:colOff>593164</xdr:colOff>
      <xdr:row>22</xdr:row>
      <xdr:rowOff>166594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37057CE-C895-1F7F-B46B-E58C21C40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0588" y="1835898"/>
          <a:ext cx="3551517" cy="26561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67235</xdr:colOff>
      <xdr:row>8</xdr:row>
      <xdr:rowOff>169957</xdr:rowOff>
    </xdr:from>
    <xdr:to>
      <xdr:col>6</xdr:col>
      <xdr:colOff>593164</xdr:colOff>
      <xdr:row>22</xdr:row>
      <xdr:rowOff>166594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7091974-3465-4FF2-B355-D8B6022E5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4985" y="1820957"/>
          <a:ext cx="3548529" cy="265093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CBB1D86-996A-43C9-83F6-159C37758F4D}" name="Tabla2" displayName="Tabla2" ref="A29:F32" totalsRowShown="0" headerRowDxfId="17" dataDxfId="16" tableBorderDxfId="15">
  <autoFilter ref="A29:F32" xr:uid="{0CBB1D86-996A-43C9-83F6-159C37758F4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541D4BA3-9202-4A81-AC60-07BF2F6EBF74}" name="Farm" dataDxfId="14"/>
    <tableColumn id="2" xr3:uid="{6E747C5C-5C5E-40FE-B93E-F2D80E403F19}" name="Gestation Period" dataDxfId="13"/>
    <tableColumn id="3" xr3:uid="{64E27172-6E78-44EE-BC9B-457582970DAF}" name="Weaning" dataDxfId="12"/>
    <tableColumn id="6" xr3:uid="{CF170FCB-638D-43AA-B790-80349263809B}" name="Piglets" dataDxfId="11"/>
    <tableColumn id="4" xr3:uid="{68610D16-9F24-474F-B076-7BDE355D3F14}" name="Growing and Finishing " dataDxfId="10"/>
    <tableColumn id="5" xr3:uid="{714C3310-36A7-49EA-8C68-3AFF7F94CE4C}" name="Stallions" dataDxfId="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D6A3C3-3860-473C-9A93-663C2702B226}" name="Tabla22" displayName="Tabla22" ref="A29:F32" totalsRowShown="0" headerRowDxfId="8" dataDxfId="7" tableBorderDxfId="6">
  <autoFilter ref="A29:F32" xr:uid="{0CBB1D86-996A-43C9-83F6-159C37758F4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ADC296E2-6846-4AC1-A908-C2C562548F07}" name="Granja" dataDxfId="5"/>
    <tableColumn id="2" xr3:uid="{A7001FCA-506F-45F1-86D4-CA91A978F19C}" name="Vientres" dataDxfId="4"/>
    <tableColumn id="3" xr3:uid="{F1673AED-7DC4-4274-8AB8-C1DBA1D033E7}" name="Destete" dataDxfId="3"/>
    <tableColumn id="6" xr3:uid="{CAC9CD1F-4C76-4ABF-9FC1-279C9E35D34D}" name="Lechón" dataDxfId="2"/>
    <tableColumn id="4" xr3:uid="{90BED36D-5BFA-4A1B-A3BD-ABE9281FF96E}" name="Engorda" dataDxfId="1"/>
    <tableColumn id="5" xr3:uid="{FF0D2DA8-AF41-4A67-94F3-1442ECB926AE}" name="Sementales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2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48C1032-2B5E-4CB2-8B09-FF99D0655716}">
  <we:reference id="wa104381504" version="1.0.0.0" store="es-ES" storeType="OMEX"/>
  <we:alternateReferences>
    <we:reference id="wa104381504" version="1.0.0.0" store="WA10438150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5CC12-7F4E-41BA-B086-E2F146D407D8}">
  <dimension ref="A1:K36"/>
  <sheetViews>
    <sheetView showGridLines="0" zoomScale="85" zoomScaleNormal="85" workbookViewId="0">
      <selection activeCell="B12" sqref="B12"/>
    </sheetView>
  </sheetViews>
  <sheetFormatPr baseColWidth="10" defaultRowHeight="14.5" x14ac:dyDescent="0.35"/>
  <cols>
    <col min="1" max="1" width="20.1796875" customWidth="1"/>
    <col min="2" max="2" width="13" style="2" customWidth="1"/>
    <col min="3" max="3" width="8.6328125" customWidth="1"/>
    <col min="4" max="4" width="10.90625" customWidth="1"/>
    <col min="5" max="5" width="12.81640625" customWidth="1"/>
    <col min="6" max="6" width="10.90625" customWidth="1"/>
    <col min="9" max="9" width="13.81640625" bestFit="1" customWidth="1"/>
  </cols>
  <sheetData>
    <row r="1" spans="1:9" ht="23.5" x14ac:dyDescent="0.35">
      <c r="A1" s="24" t="s">
        <v>17</v>
      </c>
    </row>
    <row r="2" spans="1:9" ht="19" thickBot="1" x14ac:dyDescent="0.4">
      <c r="A2" s="20"/>
      <c r="G2" s="3"/>
      <c r="H2" s="3"/>
      <c r="I2" s="3"/>
    </row>
    <row r="3" spans="1:9" x14ac:dyDescent="0.35">
      <c r="A3" s="30" t="s">
        <v>20</v>
      </c>
      <c r="B3" s="31"/>
      <c r="C3" s="32"/>
      <c r="D3" s="32"/>
      <c r="E3" s="32"/>
      <c r="F3" s="32"/>
      <c r="G3" s="3"/>
      <c r="H3" s="3"/>
      <c r="I3" s="3"/>
    </row>
    <row r="4" spans="1:9" x14ac:dyDescent="0.35">
      <c r="A4" s="33" t="s">
        <v>23</v>
      </c>
      <c r="B4" s="22"/>
      <c r="C4" s="3"/>
      <c r="D4" s="3"/>
      <c r="E4" s="3"/>
      <c r="F4" s="3"/>
      <c r="G4" s="3"/>
      <c r="H4" s="3"/>
      <c r="I4" s="3"/>
    </row>
    <row r="5" spans="1:9" x14ac:dyDescent="0.35">
      <c r="A5" s="3" t="s">
        <v>24</v>
      </c>
      <c r="B5" s="22"/>
      <c r="C5" s="3"/>
      <c r="D5" s="3"/>
      <c r="E5" s="3"/>
      <c r="F5" s="3"/>
      <c r="G5" s="3"/>
      <c r="H5" s="3"/>
      <c r="I5" s="3"/>
    </row>
    <row r="6" spans="1:9" x14ac:dyDescent="0.35">
      <c r="A6" s="21" t="s">
        <v>21</v>
      </c>
      <c r="B6" s="22"/>
      <c r="C6" s="3"/>
      <c r="D6" s="3"/>
      <c r="E6" s="3"/>
      <c r="F6" s="3"/>
      <c r="G6" s="3"/>
      <c r="H6" s="3"/>
      <c r="I6" s="3"/>
    </row>
    <row r="7" spans="1:9" ht="15" thickBot="1" x14ac:dyDescent="0.4">
      <c r="A7" s="34"/>
      <c r="B7" s="35"/>
      <c r="C7" s="36"/>
      <c r="D7" s="36"/>
      <c r="E7" s="36"/>
      <c r="F7" s="36"/>
      <c r="G7" s="3"/>
      <c r="H7" s="3"/>
      <c r="I7" s="3"/>
    </row>
    <row r="8" spans="1:9" x14ac:dyDescent="0.35">
      <c r="A8" s="21" t="s">
        <v>22</v>
      </c>
      <c r="B8" s="22"/>
      <c r="C8" s="3"/>
      <c r="D8" s="3"/>
      <c r="E8" s="3"/>
      <c r="F8" s="3"/>
      <c r="G8" s="3"/>
      <c r="H8" s="3"/>
      <c r="I8" s="3"/>
    </row>
    <row r="9" spans="1:9" x14ac:dyDescent="0.35">
      <c r="G9" s="3"/>
      <c r="H9" s="3"/>
      <c r="I9" s="3"/>
    </row>
    <row r="11" spans="1:9" ht="18.5" x14ac:dyDescent="0.45">
      <c r="A11" s="10" t="s">
        <v>3</v>
      </c>
    </row>
    <row r="12" spans="1:9" ht="15.5" x14ac:dyDescent="0.35">
      <c r="A12" s="1" t="s">
        <v>4</v>
      </c>
      <c r="B12" s="23" t="s">
        <v>6</v>
      </c>
    </row>
    <row r="13" spans="1:9" ht="15.5" x14ac:dyDescent="0.35">
      <c r="A13" s="1"/>
      <c r="B13" s="23"/>
    </row>
    <row r="14" spans="1:9" ht="15.5" x14ac:dyDescent="0.35">
      <c r="A14" s="14" t="s">
        <v>8</v>
      </c>
      <c r="B14" t="s">
        <v>13</v>
      </c>
    </row>
    <row r="15" spans="1:9" x14ac:dyDescent="0.35">
      <c r="A15" s="13" t="s">
        <v>19</v>
      </c>
      <c r="B15" s="26">
        <v>1700</v>
      </c>
    </row>
    <row r="16" spans="1:9" x14ac:dyDescent="0.35">
      <c r="A16" t="s">
        <v>0</v>
      </c>
      <c r="B16" s="27">
        <v>6200</v>
      </c>
    </row>
    <row r="17" spans="1:11" ht="15.5" customHeight="1" x14ac:dyDescent="0.35">
      <c r="A17" t="s">
        <v>2</v>
      </c>
      <c r="B17" s="27">
        <v>0</v>
      </c>
      <c r="J17" s="5"/>
      <c r="K17" s="5"/>
    </row>
    <row r="18" spans="1:11" x14ac:dyDescent="0.35">
      <c r="A18" t="s">
        <v>18</v>
      </c>
      <c r="B18" s="27">
        <v>9000</v>
      </c>
      <c r="J18" s="5"/>
      <c r="K18" s="5"/>
    </row>
    <row r="19" spans="1:11" ht="12.5" customHeight="1" x14ac:dyDescent="0.35">
      <c r="A19" t="s">
        <v>1</v>
      </c>
      <c r="B19" s="27">
        <v>15</v>
      </c>
      <c r="J19" s="5"/>
      <c r="K19" s="5"/>
    </row>
    <row r="20" spans="1:11" x14ac:dyDescent="0.35">
      <c r="A20" s="12" t="s">
        <v>14</v>
      </c>
      <c r="B20" s="28">
        <f>SUM(B15:B19)</f>
        <v>16915</v>
      </c>
      <c r="J20" s="5"/>
      <c r="K20" s="5"/>
    </row>
    <row r="21" spans="1:11" x14ac:dyDescent="0.35">
      <c r="A21" s="15"/>
      <c r="B21" s="15"/>
      <c r="J21" s="5"/>
      <c r="K21" s="5"/>
    </row>
    <row r="22" spans="1:11" x14ac:dyDescent="0.35">
      <c r="A22" s="16" t="s">
        <v>29</v>
      </c>
      <c r="B22" s="17" t="str" cm="1">
        <f t="array" ref="B22">_xlfn.IFS(B20&lt;=1000,"Small",B20&lt;=5000,"Medium", B20&lt;=15000,"Large",B20&gt;=15000,"Mega")</f>
        <v>Mega</v>
      </c>
      <c r="J22" s="5"/>
      <c r="K22" s="5"/>
    </row>
    <row r="23" spans="1:11" x14ac:dyDescent="0.35">
      <c r="A23" s="15"/>
      <c r="B23" s="15"/>
      <c r="J23" s="5"/>
      <c r="K23" s="5"/>
    </row>
    <row r="24" spans="1:11" x14ac:dyDescent="0.35">
      <c r="J24" s="5"/>
      <c r="K24" s="5"/>
    </row>
    <row r="25" spans="1:11" ht="16.5" x14ac:dyDescent="0.35">
      <c r="A25" s="11" t="s">
        <v>10</v>
      </c>
      <c r="B25" s="19">
        <f>(B15*(INDEX(B30:F32,MATCH(B12,A30:A32,0),1))+B16*(INDEX(B30:F32,MATCH(B12,A30:A32,0),2))+B17*(INDEX(B30:F32,MATCH(B12,A30:A32,0),3))+B18*(INDEX(B30:F32,MATCH(B12,A30:A32,0),4))+B19*(INDEX(B30:F32,MATCH(B12,A30:A32,0),5)))/86400</f>
        <v>2.6130787037037035</v>
      </c>
      <c r="C25" s="12" t="s">
        <v>16</v>
      </c>
      <c r="D25" s="19">
        <f>B25*86.4</f>
        <v>225.77</v>
      </c>
      <c r="E25" s="12" t="s">
        <v>15</v>
      </c>
      <c r="F25" s="38">
        <f>B25*0.264172</f>
        <v>0.69030222731481483</v>
      </c>
      <c r="G25" s="12" t="s">
        <v>27</v>
      </c>
      <c r="J25" s="5"/>
      <c r="K25" s="5"/>
    </row>
    <row r="26" spans="1:11" ht="16.5" x14ac:dyDescent="0.35">
      <c r="A26" s="16" t="s">
        <v>12</v>
      </c>
      <c r="B26" s="18">
        <f>B25*0.8</f>
        <v>2.0904629629629627</v>
      </c>
      <c r="C26" s="9" t="s">
        <v>16</v>
      </c>
      <c r="D26" s="18">
        <f>D25*0.8</f>
        <v>180.61600000000001</v>
      </c>
      <c r="E26" s="9" t="s">
        <v>15</v>
      </c>
      <c r="F26" s="39">
        <f>F25*0.8</f>
        <v>0.55224178185185191</v>
      </c>
      <c r="G26" s="9" t="s">
        <v>27</v>
      </c>
      <c r="H26" s="5"/>
      <c r="I26" s="5"/>
      <c r="J26" s="5"/>
      <c r="K26" s="5"/>
    </row>
    <row r="27" spans="1:11" x14ac:dyDescent="0.35">
      <c r="D27" s="5"/>
      <c r="E27" s="5"/>
      <c r="F27" s="5"/>
      <c r="G27" s="5"/>
      <c r="H27" s="5"/>
      <c r="I27" s="5"/>
      <c r="J27" s="5"/>
      <c r="K27" s="5"/>
    </row>
    <row r="28" spans="1:11" x14ac:dyDescent="0.35">
      <c r="A28" s="8" t="s">
        <v>11</v>
      </c>
      <c r="B28" s="6"/>
      <c r="C28" s="6"/>
      <c r="D28" s="7"/>
      <c r="E28" s="6"/>
      <c r="F28" s="6"/>
      <c r="G28" s="5"/>
      <c r="H28" s="5"/>
      <c r="I28" s="5"/>
      <c r="J28" s="5"/>
      <c r="K28" s="5"/>
    </row>
    <row r="29" spans="1:11" ht="29" x14ac:dyDescent="0.35">
      <c r="A29" s="4" t="s">
        <v>9</v>
      </c>
      <c r="B29" s="37" t="s">
        <v>19</v>
      </c>
      <c r="C29" s="25" t="s">
        <v>0</v>
      </c>
      <c r="D29" s="25" t="s">
        <v>2</v>
      </c>
      <c r="E29" s="37" t="s">
        <v>18</v>
      </c>
      <c r="F29" s="25" t="s">
        <v>1</v>
      </c>
      <c r="G29" s="5"/>
      <c r="H29" s="5"/>
      <c r="I29" s="5"/>
      <c r="J29" s="5"/>
      <c r="K29" s="5"/>
    </row>
    <row r="30" spans="1:11" x14ac:dyDescent="0.35">
      <c r="A30" s="4" t="s">
        <v>5</v>
      </c>
      <c r="B30" s="29">
        <v>25</v>
      </c>
      <c r="C30" s="29">
        <v>1.5</v>
      </c>
      <c r="D30" s="42">
        <v>2</v>
      </c>
      <c r="E30" s="29">
        <v>7</v>
      </c>
      <c r="F30" s="29">
        <v>10</v>
      </c>
      <c r="G30" s="5"/>
      <c r="H30" s="5"/>
      <c r="I30" s="5"/>
      <c r="J30" s="5"/>
      <c r="K30" s="5"/>
    </row>
    <row r="31" spans="1:11" x14ac:dyDescent="0.35">
      <c r="A31" s="4" t="s">
        <v>6</v>
      </c>
      <c r="B31" s="29">
        <v>35</v>
      </c>
      <c r="C31" s="29">
        <v>5</v>
      </c>
      <c r="D31" s="42">
        <v>4</v>
      </c>
      <c r="E31" s="29">
        <v>15</v>
      </c>
      <c r="F31" s="29">
        <v>18</v>
      </c>
    </row>
    <row r="32" spans="1:11" x14ac:dyDescent="0.35">
      <c r="A32" s="4" t="s">
        <v>7</v>
      </c>
      <c r="B32" s="29">
        <v>45</v>
      </c>
      <c r="C32" s="29">
        <v>7</v>
      </c>
      <c r="D32" s="42">
        <v>5</v>
      </c>
      <c r="E32" s="29">
        <v>19</v>
      </c>
      <c r="F32" s="29">
        <v>22</v>
      </c>
    </row>
    <row r="33" spans="1:2" x14ac:dyDescent="0.35">
      <c r="A33" t="s">
        <v>25</v>
      </c>
    </row>
    <row r="34" spans="1:2" x14ac:dyDescent="0.35">
      <c r="A34" t="s">
        <v>26</v>
      </c>
      <c r="B34"/>
    </row>
    <row r="35" spans="1:2" x14ac:dyDescent="0.35">
      <c r="B35"/>
    </row>
    <row r="36" spans="1:2" x14ac:dyDescent="0.35">
      <c r="A36" t="s">
        <v>28</v>
      </c>
    </row>
  </sheetData>
  <dataValidations count="1">
    <dataValidation type="list" allowBlank="1" showInputMessage="1" showErrorMessage="1" promptTitle="Select" sqref="B12" xr:uid="{0248120B-B4B3-47DE-BF3E-E4EC093A20B7}">
      <formula1>$A$30:$A$32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4720D-CBC6-44AC-BD23-9F09CB61AABE}">
  <dimension ref="A1:N38"/>
  <sheetViews>
    <sheetView showGridLines="0" tabSelected="1" topLeftCell="A4" zoomScale="115" zoomScaleNormal="115" workbookViewId="0">
      <selection activeCell="G18" sqref="G18"/>
    </sheetView>
  </sheetViews>
  <sheetFormatPr baseColWidth="10" defaultRowHeight="14.5" x14ac:dyDescent="0.35"/>
  <cols>
    <col min="1" max="1" width="20.1796875" customWidth="1"/>
    <col min="2" max="2" width="13" style="2" customWidth="1"/>
    <col min="3" max="3" width="8.6328125" customWidth="1"/>
    <col min="4" max="4" width="10.90625" customWidth="1"/>
    <col min="5" max="5" width="12.81640625" customWidth="1"/>
    <col min="6" max="6" width="10.90625" customWidth="1"/>
    <col min="9" max="9" width="13.81640625" bestFit="1" customWidth="1"/>
  </cols>
  <sheetData>
    <row r="1" spans="1:9" ht="23.5" x14ac:dyDescent="0.35">
      <c r="A1" s="24" t="s">
        <v>43</v>
      </c>
    </row>
    <row r="2" spans="1:9" ht="19" thickBot="1" x14ac:dyDescent="0.4">
      <c r="A2" s="20"/>
      <c r="G2" s="3"/>
      <c r="H2" s="3"/>
      <c r="I2" s="3"/>
    </row>
    <row r="3" spans="1:9" x14ac:dyDescent="0.35">
      <c r="A3" s="30" t="s">
        <v>44</v>
      </c>
      <c r="B3" s="31"/>
      <c r="C3" s="32"/>
      <c r="D3" s="32"/>
      <c r="E3" s="32"/>
      <c r="F3" s="32"/>
      <c r="G3" s="3"/>
      <c r="H3" s="3"/>
      <c r="I3" s="3"/>
    </row>
    <row r="4" spans="1:9" x14ac:dyDescent="0.35">
      <c r="A4" s="33" t="s">
        <v>45</v>
      </c>
      <c r="B4" s="22"/>
      <c r="C4" s="3"/>
      <c r="D4" s="3"/>
      <c r="E4" s="3"/>
      <c r="F4" s="3"/>
      <c r="G4" s="3"/>
      <c r="H4" s="3"/>
      <c r="I4" s="3"/>
    </row>
    <row r="5" spans="1:9" x14ac:dyDescent="0.35">
      <c r="A5" s="3" t="s">
        <v>48</v>
      </c>
      <c r="B5" s="22"/>
      <c r="C5" s="3"/>
      <c r="D5" s="3"/>
      <c r="E5" s="3"/>
      <c r="F5" s="3"/>
      <c r="G5" s="3"/>
      <c r="H5" s="3"/>
      <c r="I5" s="3"/>
    </row>
    <row r="6" spans="1:9" x14ac:dyDescent="0.35">
      <c r="A6" s="21" t="s">
        <v>46</v>
      </c>
      <c r="B6" s="22"/>
      <c r="C6" s="3"/>
      <c r="D6" s="3"/>
      <c r="E6" s="3"/>
      <c r="F6" s="3"/>
      <c r="G6" s="3"/>
      <c r="H6" s="3"/>
      <c r="I6" s="3"/>
    </row>
    <row r="7" spans="1:9" ht="15" thickBot="1" x14ac:dyDescent="0.4">
      <c r="A7" s="34"/>
      <c r="B7" s="35"/>
      <c r="C7" s="36"/>
      <c r="D7" s="36"/>
      <c r="E7" s="36"/>
      <c r="F7" s="36"/>
      <c r="G7" s="3"/>
      <c r="H7" s="3"/>
      <c r="I7" s="3"/>
    </row>
    <row r="8" spans="1:9" x14ac:dyDescent="0.35">
      <c r="A8" s="21" t="s">
        <v>47</v>
      </c>
      <c r="B8" s="22"/>
      <c r="C8" s="3"/>
      <c r="D8" s="3"/>
      <c r="E8" s="3"/>
      <c r="F8" s="3"/>
      <c r="G8" s="3"/>
      <c r="H8" s="3"/>
      <c r="I8" s="3"/>
    </row>
    <row r="9" spans="1:9" x14ac:dyDescent="0.35">
      <c r="G9" s="3"/>
      <c r="H9" s="3"/>
      <c r="I9" s="3"/>
    </row>
    <row r="11" spans="1:9" ht="18.5" x14ac:dyDescent="0.45">
      <c r="A11" s="10" t="s">
        <v>53</v>
      </c>
    </row>
    <row r="12" spans="1:9" ht="15.5" x14ac:dyDescent="0.35">
      <c r="A12" s="1" t="s">
        <v>54</v>
      </c>
      <c r="B12" s="23" t="s">
        <v>31</v>
      </c>
    </row>
    <row r="13" spans="1:9" ht="15.5" x14ac:dyDescent="0.35">
      <c r="A13" s="1"/>
      <c r="B13" s="23"/>
    </row>
    <row r="14" spans="1:9" ht="15.5" x14ac:dyDescent="0.35">
      <c r="A14" s="1" t="s">
        <v>55</v>
      </c>
      <c r="B14" t="s">
        <v>37</v>
      </c>
    </row>
    <row r="15" spans="1:9" x14ac:dyDescent="0.35">
      <c r="A15" s="40" t="s">
        <v>49</v>
      </c>
      <c r="B15" s="26">
        <v>1700</v>
      </c>
    </row>
    <row r="16" spans="1:9" x14ac:dyDescent="0.35">
      <c r="A16" s="41" t="s">
        <v>50</v>
      </c>
      <c r="B16" s="27">
        <v>6200</v>
      </c>
    </row>
    <row r="17" spans="1:14" ht="15.5" customHeight="1" x14ac:dyDescent="0.35">
      <c r="A17" s="41" t="s">
        <v>34</v>
      </c>
      <c r="B17" s="27">
        <v>0</v>
      </c>
      <c r="J17" s="5"/>
      <c r="K17" s="5"/>
    </row>
    <row r="18" spans="1:14" x14ac:dyDescent="0.35">
      <c r="A18" s="40" t="s">
        <v>35</v>
      </c>
      <c r="B18" s="27">
        <v>9000</v>
      </c>
      <c r="J18" s="5"/>
      <c r="K18" s="5"/>
    </row>
    <row r="19" spans="1:14" ht="12.5" customHeight="1" x14ac:dyDescent="0.35">
      <c r="A19" s="41" t="s">
        <v>36</v>
      </c>
      <c r="B19" s="27">
        <v>15</v>
      </c>
      <c r="J19" s="5"/>
      <c r="K19" s="5"/>
    </row>
    <row r="20" spans="1:14" x14ac:dyDescent="0.35">
      <c r="A20" s="15" t="s">
        <v>14</v>
      </c>
      <c r="B20" s="28">
        <f>SUM(B15:B19)</f>
        <v>16915</v>
      </c>
      <c r="J20" s="5"/>
      <c r="K20" s="5"/>
    </row>
    <row r="21" spans="1:14" x14ac:dyDescent="0.35">
      <c r="A21" s="15"/>
      <c r="B21" s="15"/>
      <c r="J21" s="5"/>
      <c r="K21" s="5"/>
    </row>
    <row r="22" spans="1:14" x14ac:dyDescent="0.35">
      <c r="A22" s="16" t="s">
        <v>38</v>
      </c>
      <c r="B22" s="17" t="str" cm="1">
        <f t="array" ref="B22">_xlfn.IFS(B20&lt;=1000,"Pequeña",B20&lt;=5000,"Mediana", B20&lt;=15000,"Grande",B20&gt;=15000,"Mega")</f>
        <v>Mega</v>
      </c>
      <c r="J22" s="5"/>
      <c r="K22" s="5"/>
    </row>
    <row r="23" spans="1:14" x14ac:dyDescent="0.35">
      <c r="A23" s="15"/>
      <c r="B23" s="15"/>
      <c r="J23" s="5"/>
      <c r="K23" s="5"/>
    </row>
    <row r="24" spans="1:14" x14ac:dyDescent="0.35">
      <c r="J24" s="5"/>
      <c r="K24" s="5"/>
    </row>
    <row r="25" spans="1:14" ht="16.5" x14ac:dyDescent="0.35">
      <c r="A25" s="11" t="s">
        <v>52</v>
      </c>
      <c r="B25" s="19">
        <f>(B15*(INDEX(B30:F32,MATCH(B12,A30:A32,0),1))+B16*(INDEX(B30:F32,MATCH(B12,A30:A32,0),2))+B17*(INDEX(B30:F32,MATCH(B12,A30:A32,0),3))+B18*(INDEX(B30:F32,MATCH(B12,A30:A32,0),4))+B19*(INDEX(B30:F32,MATCH(B12,A30:A32,0),5)))/86400</f>
        <v>1.3304398148148149</v>
      </c>
      <c r="C25" s="12" t="s">
        <v>16</v>
      </c>
      <c r="D25" s="19">
        <f>B25*86.4</f>
        <v>114.95000000000002</v>
      </c>
      <c r="E25" s="12" t="s">
        <v>15</v>
      </c>
      <c r="F25" s="38">
        <f>B25*0.264172</f>
        <v>0.35146494675925932</v>
      </c>
      <c r="G25" s="12" t="s">
        <v>27</v>
      </c>
      <c r="J25" s="5"/>
      <c r="K25" s="5"/>
    </row>
    <row r="26" spans="1:14" ht="16.5" x14ac:dyDescent="0.35">
      <c r="A26" s="16" t="s">
        <v>51</v>
      </c>
      <c r="B26" s="18">
        <f>B25*0.8</f>
        <v>1.064351851851852</v>
      </c>
      <c r="C26" s="9" t="s">
        <v>16</v>
      </c>
      <c r="D26" s="18">
        <f>D25*0.8</f>
        <v>91.960000000000022</v>
      </c>
      <c r="E26" s="9" t="s">
        <v>15</v>
      </c>
      <c r="F26" s="39">
        <f>F25*0.8</f>
        <v>0.28117195740740747</v>
      </c>
      <c r="G26" s="9" t="s">
        <v>27</v>
      </c>
      <c r="H26" s="5"/>
      <c r="I26" s="5"/>
      <c r="J26" s="5"/>
      <c r="K26" s="5"/>
      <c r="L26" s="43"/>
      <c r="M26" s="43"/>
      <c r="N26" s="43"/>
    </row>
    <row r="27" spans="1:14" x14ac:dyDescent="0.35">
      <c r="D27" s="5"/>
      <c r="E27" s="5"/>
      <c r="F27" s="5"/>
      <c r="G27" s="5"/>
      <c r="H27" s="5"/>
      <c r="I27" s="5"/>
      <c r="J27" s="5"/>
      <c r="K27" s="5"/>
      <c r="L27" s="43"/>
      <c r="M27" s="43"/>
      <c r="N27" s="43"/>
    </row>
    <row r="28" spans="1:14" x14ac:dyDescent="0.35">
      <c r="A28" s="8" t="s">
        <v>39</v>
      </c>
      <c r="B28" s="6"/>
      <c r="C28" s="6"/>
      <c r="D28" s="7"/>
      <c r="E28" s="6"/>
      <c r="F28" s="6"/>
      <c r="G28" s="5"/>
      <c r="H28" s="5"/>
      <c r="I28" s="5"/>
      <c r="J28" s="5"/>
      <c r="K28" s="5"/>
      <c r="L28" s="43"/>
      <c r="M28" s="43"/>
      <c r="N28" s="43"/>
    </row>
    <row r="29" spans="1:14" x14ac:dyDescent="0.35">
      <c r="A29" s="4" t="s">
        <v>30</v>
      </c>
      <c r="B29" s="37" t="s">
        <v>49</v>
      </c>
      <c r="C29" s="25" t="s">
        <v>50</v>
      </c>
      <c r="D29" s="25" t="s">
        <v>34</v>
      </c>
      <c r="E29" s="37" t="s">
        <v>35</v>
      </c>
      <c r="F29" s="25" t="s">
        <v>36</v>
      </c>
      <c r="G29" s="5"/>
      <c r="H29" s="5"/>
      <c r="I29" s="5"/>
      <c r="J29" s="44"/>
      <c r="K29" s="5"/>
      <c r="L29" s="43"/>
      <c r="M29" s="43"/>
      <c r="N29" s="43"/>
    </row>
    <row r="30" spans="1:14" x14ac:dyDescent="0.35">
      <c r="A30" s="4" t="s">
        <v>31</v>
      </c>
      <c r="B30" s="29">
        <v>25</v>
      </c>
      <c r="C30" s="29">
        <v>1.5</v>
      </c>
      <c r="D30" s="29">
        <v>2</v>
      </c>
      <c r="E30" s="29">
        <v>7</v>
      </c>
      <c r="F30" s="29">
        <v>10</v>
      </c>
      <c r="G30" s="5"/>
      <c r="H30" s="5"/>
      <c r="I30" s="5"/>
      <c r="J30" s="44"/>
      <c r="K30" s="5"/>
      <c r="L30" s="43"/>
      <c r="M30" s="43"/>
      <c r="N30" s="43"/>
    </row>
    <row r="31" spans="1:14" x14ac:dyDescent="0.35">
      <c r="A31" s="4" t="s">
        <v>32</v>
      </c>
      <c r="B31" s="29">
        <v>35</v>
      </c>
      <c r="C31" s="29">
        <v>5</v>
      </c>
      <c r="D31" s="29">
        <v>4</v>
      </c>
      <c r="E31" s="29">
        <v>15</v>
      </c>
      <c r="F31" s="29">
        <v>18</v>
      </c>
      <c r="I31" s="43"/>
      <c r="J31" s="44"/>
      <c r="K31" s="5"/>
      <c r="L31" s="43"/>
      <c r="M31" s="43"/>
      <c r="N31" s="43"/>
    </row>
    <row r="32" spans="1:14" x14ac:dyDescent="0.35">
      <c r="A32" s="4" t="s">
        <v>33</v>
      </c>
      <c r="B32" s="29">
        <v>45</v>
      </c>
      <c r="C32" s="29">
        <v>7</v>
      </c>
      <c r="D32" s="29">
        <v>5</v>
      </c>
      <c r="E32" s="29">
        <v>19</v>
      </c>
      <c r="F32" s="29">
        <v>22</v>
      </c>
      <c r="I32" s="43"/>
      <c r="J32" s="44"/>
      <c r="K32" s="5"/>
      <c r="L32" s="43"/>
      <c r="M32" s="43"/>
      <c r="N32" s="43"/>
    </row>
    <row r="33" spans="1:14" x14ac:dyDescent="0.35">
      <c r="A33" t="s">
        <v>40</v>
      </c>
      <c r="I33" s="43"/>
      <c r="J33" s="44"/>
      <c r="K33" s="5"/>
      <c r="L33" s="43"/>
      <c r="M33" s="43"/>
      <c r="N33" s="43"/>
    </row>
    <row r="34" spans="1:14" x14ac:dyDescent="0.35">
      <c r="A34" t="s">
        <v>41</v>
      </c>
      <c r="B34"/>
      <c r="I34" s="43"/>
      <c r="J34" s="43"/>
      <c r="K34" s="5"/>
      <c r="L34" s="43"/>
      <c r="M34" s="43"/>
      <c r="N34" s="43"/>
    </row>
    <row r="35" spans="1:14" x14ac:dyDescent="0.35">
      <c r="B35"/>
      <c r="I35" s="43"/>
      <c r="J35" s="43"/>
      <c r="K35" s="43"/>
      <c r="L35" s="43"/>
      <c r="M35" s="43"/>
      <c r="N35" s="43"/>
    </row>
    <row r="36" spans="1:14" x14ac:dyDescent="0.35">
      <c r="A36" t="s">
        <v>42</v>
      </c>
      <c r="I36" s="43"/>
      <c r="J36" s="43"/>
      <c r="K36" s="43"/>
      <c r="L36" s="43"/>
      <c r="M36" s="43"/>
      <c r="N36" s="43"/>
    </row>
    <row r="37" spans="1:14" x14ac:dyDescent="0.35">
      <c r="I37" s="43"/>
      <c r="J37" s="43"/>
      <c r="K37" s="43"/>
      <c r="L37" s="43"/>
      <c r="M37" s="43"/>
      <c r="N37" s="43"/>
    </row>
    <row r="38" spans="1:14" x14ac:dyDescent="0.35">
      <c r="I38" s="43"/>
      <c r="J38" s="43"/>
      <c r="K38" s="43"/>
      <c r="L38" s="43"/>
      <c r="M38" s="43"/>
      <c r="N38" s="43"/>
    </row>
  </sheetData>
  <dataValidations count="1">
    <dataValidation type="list" allowBlank="1" showInputMessage="1" showErrorMessage="1" promptTitle="Select" sqref="B12" xr:uid="{B8D39F36-9F22-473C-AB75-DDF7E4E5EFED}">
      <formula1>$A$30:$A$32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2508CEECDCE54EA47942810A5A17CF" ma:contentTypeVersion="7" ma:contentTypeDescription="Create a new document." ma:contentTypeScope="" ma:versionID="f31af1e9a4931737773eee7afda138dc">
  <xsd:schema xmlns:xsd="http://www.w3.org/2001/XMLSchema" xmlns:xs="http://www.w3.org/2001/XMLSchema" xmlns:p="http://schemas.microsoft.com/office/2006/metadata/properties" xmlns:ns3="a3165d08-32de-40c5-96f5-154ff11f671c" xmlns:ns4="1038777f-4100-41c9-b328-937f23006c2e" targetNamespace="http://schemas.microsoft.com/office/2006/metadata/properties" ma:root="true" ma:fieldsID="5afdaf6b32fcb32b608aee6f0a212dd9" ns3:_="" ns4:_="">
    <xsd:import namespace="a3165d08-32de-40c5-96f5-154ff11f671c"/>
    <xsd:import namespace="1038777f-4100-41c9-b328-937f23006c2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65d08-32de-40c5-96f5-154ff11f67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38777f-4100-41c9-b328-937f23006c2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B3C14B5-F6AB-47FD-B4ED-56267AB927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D0F384-ACFD-4214-94DE-8088CC4D73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165d08-32de-40c5-96f5-154ff11f671c"/>
    <ds:schemaRef ds:uri="1038777f-4100-41c9-b328-937f23006c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264AD21-FC2F-4DCC-8C4A-A02A57A94675}">
  <ds:schemaRefs>
    <ds:schemaRef ds:uri="http://www.w3.org/XML/1998/namespace"/>
    <ds:schemaRef ds:uri="1038777f-4100-41c9-b328-937f23006c2e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a3165d08-32de-40c5-96f5-154ff11f671c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English</vt:lpstr>
      <vt:lpstr>Español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navarro franco</dc:creator>
  <cp:lastModifiedBy>javier navarro franco</cp:lastModifiedBy>
  <cp:lastPrinted>2022-08-29T22:04:32Z</cp:lastPrinted>
  <dcterms:created xsi:type="dcterms:W3CDTF">2022-08-28T17:48:38Z</dcterms:created>
  <dcterms:modified xsi:type="dcterms:W3CDTF">2022-09-06T17:49:17Z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0x010100672508CEECDCE54EA47942810A5A17CF</vt:lpwstr>
  </property>
</Properties>
</file>