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8436" firstSheet="1" activeTab="2"/>
  </bookViews>
  <sheets>
    <sheet name="氯鹽" sheetId="6" state="hidden" r:id="rId1"/>
    <sheet name="Data 1 (high Cl-)" sheetId="12" r:id="rId2"/>
    <sheet name="Data 2 (sludge to promote) " sheetId="13" r:id="rId3"/>
  </sheets>
  <externalReferences>
    <externalReference r:id="rId4"/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Z921" i="13" l="1"/>
  <c r="AA920" i="13"/>
  <c r="Z920" i="13"/>
  <c r="Y920" i="13"/>
  <c r="U920" i="13"/>
  <c r="X920" i="13" s="1"/>
  <c r="Z919" i="13"/>
  <c r="Y919" i="13"/>
  <c r="AA918" i="13"/>
  <c r="Z918" i="13"/>
  <c r="Y918" i="13"/>
  <c r="U918" i="13"/>
  <c r="X918" i="13" s="1"/>
  <c r="K918" i="13"/>
  <c r="N918" i="13" s="1"/>
  <c r="Y917" i="13"/>
  <c r="Y916" i="13"/>
  <c r="AA915" i="13"/>
  <c r="Z915" i="13"/>
  <c r="Y915" i="13"/>
  <c r="U915" i="13"/>
  <c r="X915" i="13" s="1"/>
  <c r="K915" i="13"/>
  <c r="Z914" i="13"/>
  <c r="Y914" i="13"/>
  <c r="AA913" i="13"/>
  <c r="Z913" i="13"/>
  <c r="Y913" i="13"/>
  <c r="U913" i="13"/>
  <c r="X913" i="13" s="1"/>
  <c r="K913" i="13"/>
  <c r="Z912" i="13"/>
  <c r="Y912" i="13"/>
  <c r="AA911" i="13"/>
  <c r="Z911" i="13"/>
  <c r="Y911" i="13"/>
  <c r="U911" i="13"/>
  <c r="X911" i="13" s="1"/>
  <c r="K911" i="13"/>
  <c r="N911" i="13" s="1"/>
  <c r="Y910" i="13"/>
  <c r="Y909" i="13"/>
  <c r="AA908" i="13"/>
  <c r="Z908" i="13"/>
  <c r="Y908" i="13"/>
  <c r="U908" i="13"/>
  <c r="X908" i="13" s="1"/>
  <c r="K908" i="13"/>
  <c r="Z907" i="13"/>
  <c r="Y907" i="13"/>
  <c r="AA906" i="13"/>
  <c r="Z906" i="13"/>
  <c r="Y906" i="13"/>
  <c r="U906" i="13"/>
  <c r="X906" i="13" s="1"/>
  <c r="K906" i="13"/>
  <c r="Z905" i="13"/>
  <c r="Y905" i="13"/>
  <c r="AA904" i="13"/>
  <c r="Z904" i="13"/>
  <c r="Y904" i="13"/>
  <c r="U904" i="13"/>
  <c r="X904" i="13" s="1"/>
  <c r="K904" i="13"/>
  <c r="N904" i="13" s="1"/>
  <c r="Y903" i="13"/>
  <c r="Y902" i="13"/>
  <c r="AA901" i="13"/>
  <c r="Z901" i="13"/>
  <c r="Y901" i="13"/>
  <c r="U901" i="13"/>
  <c r="X901" i="13" s="1"/>
  <c r="K901" i="13"/>
  <c r="Z900" i="13"/>
  <c r="Y900" i="13"/>
  <c r="AA899" i="13"/>
  <c r="Z899" i="13"/>
  <c r="Y899" i="13"/>
  <c r="U899" i="13"/>
  <c r="X899" i="13" s="1"/>
  <c r="K899" i="13"/>
  <c r="Z898" i="13"/>
  <c r="Y898" i="13"/>
  <c r="AA897" i="13"/>
  <c r="Z897" i="13"/>
  <c r="Y897" i="13"/>
  <c r="U897" i="13"/>
  <c r="X897" i="13" s="1"/>
  <c r="K897" i="13"/>
  <c r="N897" i="13" s="1"/>
  <c r="Y896" i="13"/>
  <c r="Y895" i="13"/>
  <c r="Z894" i="13"/>
  <c r="Y894" i="13"/>
  <c r="Z893" i="13"/>
  <c r="Y893" i="13"/>
  <c r="AA892" i="13"/>
  <c r="Z892" i="13"/>
  <c r="Y892" i="13"/>
  <c r="U892" i="13"/>
  <c r="X892" i="13" s="1"/>
  <c r="K892" i="13"/>
  <c r="Z891" i="13"/>
  <c r="Y891" i="13"/>
  <c r="AA890" i="13"/>
  <c r="Z890" i="13"/>
  <c r="Y890" i="13"/>
  <c r="U890" i="13"/>
  <c r="X890" i="13" s="1"/>
  <c r="K890" i="13"/>
  <c r="N890" i="13" s="1"/>
  <c r="Z889" i="13"/>
  <c r="Y889" i="13"/>
  <c r="Y888" i="13"/>
  <c r="AA887" i="13"/>
  <c r="Z887" i="13"/>
  <c r="Y887" i="13"/>
  <c r="U887" i="13"/>
  <c r="X887" i="13" s="1"/>
  <c r="K887" i="13"/>
  <c r="Z886" i="13"/>
  <c r="Y886" i="13"/>
  <c r="AA885" i="13"/>
  <c r="Z885" i="13"/>
  <c r="Y885" i="13"/>
  <c r="U885" i="13"/>
  <c r="X885" i="13" s="1"/>
  <c r="K885" i="13"/>
  <c r="Z884" i="13"/>
  <c r="Y884" i="13"/>
  <c r="AA883" i="13"/>
  <c r="Z883" i="13"/>
  <c r="Y883" i="13"/>
  <c r="U883" i="13"/>
  <c r="X883" i="13" s="1"/>
  <c r="K883" i="13"/>
  <c r="N883" i="13" s="1"/>
  <c r="Y882" i="13"/>
  <c r="Y881" i="13"/>
  <c r="AA880" i="13"/>
  <c r="Z880" i="13"/>
  <c r="Y880" i="13"/>
  <c r="U880" i="13"/>
  <c r="X880" i="13" s="1"/>
  <c r="K880" i="13"/>
  <c r="Z879" i="13"/>
  <c r="Y879" i="13"/>
  <c r="AA878" i="13"/>
  <c r="Z878" i="13"/>
  <c r="Y878" i="13"/>
  <c r="U878" i="13"/>
  <c r="X878" i="13" s="1"/>
  <c r="K878" i="13"/>
  <c r="Z877" i="13"/>
  <c r="Y877" i="13"/>
  <c r="AA876" i="13"/>
  <c r="Z876" i="13"/>
  <c r="Y876" i="13"/>
  <c r="U876" i="13"/>
  <c r="X876" i="13" s="1"/>
  <c r="K876" i="13"/>
  <c r="N876" i="13" s="1"/>
  <c r="Y875" i="13"/>
  <c r="Y874" i="13"/>
  <c r="AA873" i="13"/>
  <c r="Z873" i="13"/>
  <c r="Y873" i="13"/>
  <c r="U873" i="13"/>
  <c r="X873" i="13" s="1"/>
  <c r="K873" i="13"/>
  <c r="Z872" i="13"/>
  <c r="Y872" i="13"/>
  <c r="AA871" i="13"/>
  <c r="Z871" i="13"/>
  <c r="Y871" i="13"/>
  <c r="U871" i="13"/>
  <c r="X871" i="13" s="1"/>
  <c r="K871" i="13"/>
  <c r="Z870" i="13"/>
  <c r="Y870" i="13"/>
  <c r="AA869" i="13"/>
  <c r="Z869" i="13"/>
  <c r="Y869" i="13"/>
  <c r="U869" i="13"/>
  <c r="X869" i="13" s="1"/>
  <c r="K869" i="13"/>
  <c r="N869" i="13" s="1"/>
  <c r="Y868" i="13"/>
  <c r="Y867" i="13"/>
  <c r="AA866" i="13"/>
  <c r="Z866" i="13"/>
  <c r="Y866" i="13"/>
  <c r="U866" i="13"/>
  <c r="X866" i="13" s="1"/>
  <c r="K866" i="13"/>
  <c r="Z865" i="13"/>
  <c r="Y865" i="13"/>
  <c r="AA864" i="13"/>
  <c r="Z864" i="13"/>
  <c r="Y864" i="13"/>
  <c r="U864" i="13"/>
  <c r="X864" i="13" s="1"/>
  <c r="K864" i="13"/>
  <c r="Z863" i="13"/>
  <c r="Y863" i="13"/>
  <c r="AA862" i="13"/>
  <c r="Z862" i="13"/>
  <c r="Y862" i="13"/>
  <c r="U862" i="13"/>
  <c r="X862" i="13" s="1"/>
  <c r="K862" i="13"/>
  <c r="N862" i="13" s="1"/>
  <c r="Y861" i="13"/>
  <c r="Y860" i="13"/>
  <c r="AA859" i="13"/>
  <c r="Z859" i="13"/>
  <c r="Y859" i="13"/>
  <c r="U859" i="13"/>
  <c r="X859" i="13" s="1"/>
  <c r="K859" i="13"/>
  <c r="Z858" i="13"/>
  <c r="Y858" i="13"/>
  <c r="AA857" i="13"/>
  <c r="Z857" i="13"/>
  <c r="Y857" i="13"/>
  <c r="U857" i="13"/>
  <c r="X857" i="13" s="1"/>
  <c r="K857" i="13"/>
  <c r="Z856" i="13"/>
  <c r="Y856" i="13"/>
  <c r="AA855" i="13"/>
  <c r="Z855" i="13"/>
  <c r="Y855" i="13"/>
  <c r="U855" i="13"/>
  <c r="X855" i="13" s="1"/>
  <c r="K855" i="13"/>
  <c r="N855" i="13" s="1"/>
  <c r="Y854" i="13"/>
  <c r="Y853" i="13"/>
  <c r="AA852" i="13"/>
  <c r="Z852" i="13"/>
  <c r="Y852" i="13"/>
  <c r="U852" i="13"/>
  <c r="X852" i="13" s="1"/>
  <c r="K852" i="13"/>
  <c r="Z851" i="13"/>
  <c r="Y851" i="13"/>
  <c r="AA850" i="13"/>
  <c r="Z850" i="13"/>
  <c r="Y850" i="13"/>
  <c r="U850" i="13"/>
  <c r="X850" i="13" s="1"/>
  <c r="K850" i="13"/>
  <c r="Z849" i="13"/>
  <c r="Y849" i="13"/>
  <c r="AA848" i="13"/>
  <c r="Z848" i="13"/>
  <c r="Y848" i="13"/>
  <c r="U848" i="13"/>
  <c r="X848" i="13" s="1"/>
  <c r="K848" i="13"/>
  <c r="N848" i="13" s="1"/>
  <c r="Y847" i="13"/>
  <c r="Y846" i="13"/>
  <c r="AA845" i="13"/>
  <c r="Z845" i="13"/>
  <c r="Y845" i="13"/>
  <c r="U845" i="13"/>
  <c r="X845" i="13" s="1"/>
  <c r="K845" i="13"/>
  <c r="Z844" i="13"/>
  <c r="Y844" i="13"/>
  <c r="AA843" i="13"/>
  <c r="Z843" i="13"/>
  <c r="Y843" i="13"/>
  <c r="U843" i="13"/>
  <c r="X843" i="13" s="1"/>
  <c r="K843" i="13"/>
  <c r="Z842" i="13"/>
  <c r="Y842" i="13"/>
  <c r="AA841" i="13"/>
  <c r="Z841" i="13"/>
  <c r="Y841" i="13"/>
  <c r="U841" i="13"/>
  <c r="X841" i="13" s="1"/>
  <c r="K841" i="13"/>
  <c r="N841" i="13" s="1"/>
  <c r="Y840" i="13"/>
  <c r="Y839" i="13"/>
  <c r="AA838" i="13"/>
  <c r="Z838" i="13"/>
  <c r="Y838" i="13"/>
  <c r="U838" i="13"/>
  <c r="X838" i="13" s="1"/>
  <c r="K838" i="13"/>
  <c r="Z837" i="13"/>
  <c r="Y837" i="13"/>
  <c r="AA836" i="13"/>
  <c r="Z836" i="13"/>
  <c r="Y836" i="13"/>
  <c r="U836" i="13"/>
  <c r="X836" i="13" s="1"/>
  <c r="K836" i="13"/>
  <c r="Z835" i="13"/>
  <c r="Y835" i="13"/>
  <c r="AA834" i="13"/>
  <c r="Z834" i="13"/>
  <c r="Y834" i="13"/>
  <c r="U834" i="13"/>
  <c r="X834" i="13" s="1"/>
  <c r="K834" i="13"/>
  <c r="N834" i="13" s="1"/>
  <c r="Y833" i="13"/>
  <c r="Y832" i="13"/>
  <c r="AA831" i="13"/>
  <c r="Z831" i="13"/>
  <c r="Y831" i="13"/>
  <c r="U831" i="13"/>
  <c r="X831" i="13" s="1"/>
  <c r="K831" i="13"/>
  <c r="Z830" i="13"/>
  <c r="Y830" i="13"/>
  <c r="AA829" i="13"/>
  <c r="Z829" i="13"/>
  <c r="Y829" i="13"/>
  <c r="U829" i="13"/>
  <c r="X829" i="13" s="1"/>
  <c r="K829" i="13"/>
  <c r="Z828" i="13"/>
  <c r="Y828" i="13"/>
  <c r="AA827" i="13"/>
  <c r="Z827" i="13"/>
  <c r="Y827" i="13"/>
  <c r="U827" i="13"/>
  <c r="X827" i="13" s="1"/>
  <c r="K827" i="13"/>
  <c r="N827" i="13" s="1"/>
  <c r="Y826" i="13"/>
  <c r="Y825" i="13"/>
  <c r="AA824" i="13"/>
  <c r="Z824" i="13"/>
  <c r="Y824" i="13"/>
  <c r="U824" i="13"/>
  <c r="X824" i="13" s="1"/>
  <c r="K824" i="13"/>
  <c r="Z823" i="13"/>
  <c r="Y823" i="13"/>
  <c r="AA822" i="13"/>
  <c r="Z822" i="13"/>
  <c r="Y822" i="13"/>
  <c r="U822" i="13"/>
  <c r="X822" i="13" s="1"/>
  <c r="K822" i="13"/>
  <c r="Z821" i="13"/>
  <c r="Y821" i="13"/>
  <c r="AA820" i="13"/>
  <c r="Z820" i="13"/>
  <c r="Y820" i="13"/>
  <c r="U820" i="13"/>
  <c r="X820" i="13" s="1"/>
  <c r="K820" i="13"/>
  <c r="N820" i="13" s="1"/>
  <c r="Y819" i="13"/>
  <c r="Y818" i="13"/>
  <c r="AA817" i="13"/>
  <c r="Z817" i="13"/>
  <c r="Y817" i="13"/>
  <c r="U817" i="13"/>
  <c r="X817" i="13" s="1"/>
  <c r="K817" i="13"/>
  <c r="Z816" i="13"/>
  <c r="Y816" i="13"/>
  <c r="AA815" i="13"/>
  <c r="Z815" i="13"/>
  <c r="Y815" i="13"/>
  <c r="U815" i="13"/>
  <c r="X815" i="13" s="1"/>
  <c r="K815" i="13"/>
  <c r="Z814" i="13"/>
  <c r="Y814" i="13"/>
  <c r="AA813" i="13"/>
  <c r="Z813" i="13"/>
  <c r="Y813" i="13"/>
  <c r="U813" i="13"/>
  <c r="X813" i="13" s="1"/>
  <c r="K813" i="13"/>
  <c r="N813" i="13" s="1"/>
  <c r="Y812" i="13"/>
  <c r="Y811" i="13"/>
  <c r="AA810" i="13"/>
  <c r="Z810" i="13"/>
  <c r="Y810" i="13"/>
  <c r="U810" i="13"/>
  <c r="X810" i="13" s="1"/>
  <c r="K810" i="13"/>
  <c r="Z809" i="13"/>
  <c r="Y809" i="13"/>
  <c r="AA808" i="13"/>
  <c r="Z808" i="13"/>
  <c r="Y808" i="13"/>
  <c r="U808" i="13"/>
  <c r="X808" i="13" s="1"/>
  <c r="K808" i="13"/>
  <c r="Z807" i="13"/>
  <c r="Y807" i="13"/>
  <c r="AA806" i="13"/>
  <c r="Z806" i="13"/>
  <c r="Y806" i="13"/>
  <c r="U806" i="13"/>
  <c r="X806" i="13" s="1"/>
  <c r="K806" i="13"/>
  <c r="N806" i="13" s="1"/>
  <c r="Y805" i="13"/>
  <c r="Y804" i="13"/>
  <c r="AA803" i="13"/>
  <c r="Z803" i="13"/>
  <c r="Y803" i="13"/>
  <c r="U803" i="13"/>
  <c r="X803" i="13" s="1"/>
  <c r="K803" i="13"/>
  <c r="Z802" i="13"/>
  <c r="Y802" i="13"/>
  <c r="AA801" i="13"/>
  <c r="Z801" i="13"/>
  <c r="Y801" i="13"/>
  <c r="U801" i="13"/>
  <c r="X801" i="13" s="1"/>
  <c r="K801" i="13"/>
  <c r="Z800" i="13"/>
  <c r="Y800" i="13"/>
  <c r="AA799" i="13"/>
  <c r="Z799" i="13"/>
  <c r="Y799" i="13"/>
  <c r="U799" i="13"/>
  <c r="X799" i="13" s="1"/>
  <c r="K799" i="13"/>
  <c r="N799" i="13" s="1"/>
  <c r="Y798" i="13"/>
  <c r="Y797" i="13"/>
  <c r="AA796" i="13"/>
  <c r="Z796" i="13"/>
  <c r="Y796" i="13"/>
  <c r="U796" i="13"/>
  <c r="X796" i="13" s="1"/>
  <c r="K796" i="13"/>
  <c r="Z795" i="13"/>
  <c r="Y795" i="13"/>
  <c r="AA794" i="13"/>
  <c r="Z794" i="13"/>
  <c r="Y794" i="13"/>
  <c r="U794" i="13"/>
  <c r="X794" i="13" s="1"/>
  <c r="K794" i="13"/>
  <c r="Z793" i="13"/>
  <c r="Y793" i="13"/>
  <c r="AA792" i="13"/>
  <c r="Z792" i="13"/>
  <c r="Y792" i="13"/>
  <c r="U792" i="13"/>
  <c r="X792" i="13" s="1"/>
  <c r="K792" i="13"/>
  <c r="N792" i="13" s="1"/>
  <c r="Y791" i="13"/>
  <c r="Y790" i="13"/>
  <c r="AA789" i="13"/>
  <c r="Z789" i="13"/>
  <c r="Y789" i="13"/>
  <c r="U789" i="13"/>
  <c r="X789" i="13" s="1"/>
  <c r="K789" i="13"/>
  <c r="Z788" i="13"/>
  <c r="Y788" i="13"/>
  <c r="AA787" i="13"/>
  <c r="Z787" i="13"/>
  <c r="Y787" i="13"/>
  <c r="U787" i="13"/>
  <c r="X787" i="13" s="1"/>
  <c r="K787" i="13"/>
  <c r="Z786" i="13"/>
  <c r="Y786" i="13"/>
  <c r="AA785" i="13"/>
  <c r="Z785" i="13"/>
  <c r="Y785" i="13"/>
  <c r="U785" i="13"/>
  <c r="X785" i="13" s="1"/>
  <c r="K785" i="13"/>
  <c r="N785" i="13" s="1"/>
  <c r="Y784" i="13"/>
  <c r="Y783" i="13"/>
  <c r="AA782" i="13"/>
  <c r="Z782" i="13"/>
  <c r="Y782" i="13"/>
  <c r="U782" i="13"/>
  <c r="X782" i="13" s="1"/>
  <c r="K782" i="13"/>
  <c r="Z781" i="13"/>
  <c r="Y781" i="13"/>
  <c r="AA780" i="13"/>
  <c r="Z780" i="13"/>
  <c r="Y780" i="13"/>
  <c r="U780" i="13"/>
  <c r="X780" i="13" s="1"/>
  <c r="K780" i="13"/>
  <c r="Z779" i="13"/>
  <c r="Y779" i="13"/>
  <c r="AA778" i="13"/>
  <c r="Z778" i="13"/>
  <c r="Y778" i="13"/>
  <c r="U778" i="13"/>
  <c r="X778" i="13" s="1"/>
  <c r="K778" i="13"/>
  <c r="N778" i="13" s="1"/>
  <c r="Y777" i="13"/>
  <c r="Y776" i="13"/>
  <c r="AA775" i="13"/>
  <c r="Z775" i="13"/>
  <c r="Y775" i="13"/>
  <c r="U775" i="13"/>
  <c r="X775" i="13" s="1"/>
  <c r="K775" i="13"/>
  <c r="Z774" i="13"/>
  <c r="Y774" i="13"/>
  <c r="AA773" i="13"/>
  <c r="Z773" i="13"/>
  <c r="Y773" i="13"/>
  <c r="U773" i="13"/>
  <c r="X773" i="13" s="1"/>
  <c r="K773" i="13"/>
  <c r="Z772" i="13"/>
  <c r="Y772" i="13"/>
  <c r="AA771" i="13"/>
  <c r="Z771" i="13"/>
  <c r="Y771" i="13"/>
  <c r="U771" i="13"/>
  <c r="X771" i="13" s="1"/>
  <c r="K771" i="13"/>
  <c r="N771" i="13" s="1"/>
  <c r="Y770" i="13"/>
  <c r="Y769" i="13"/>
  <c r="AA768" i="13"/>
  <c r="Z768" i="13"/>
  <c r="Y768" i="13"/>
  <c r="U768" i="13"/>
  <c r="X768" i="13" s="1"/>
  <c r="K768" i="13"/>
  <c r="Z767" i="13"/>
  <c r="Y767" i="13"/>
  <c r="AA766" i="13"/>
  <c r="Z766" i="13"/>
  <c r="Y766" i="13"/>
  <c r="U766" i="13"/>
  <c r="X766" i="13" s="1"/>
  <c r="K766" i="13"/>
  <c r="Z765" i="13"/>
  <c r="Y765" i="13"/>
  <c r="AA764" i="13"/>
  <c r="Z764" i="13"/>
  <c r="Y764" i="13"/>
  <c r="U764" i="13"/>
  <c r="X764" i="13" s="1"/>
  <c r="K764" i="13"/>
  <c r="N764" i="13" s="1"/>
  <c r="Y763" i="13"/>
  <c r="Y762" i="13"/>
  <c r="AA761" i="13"/>
  <c r="Z761" i="13"/>
  <c r="Y761" i="13"/>
  <c r="U761" i="13"/>
  <c r="X761" i="13" s="1"/>
  <c r="K761" i="13"/>
  <c r="Z760" i="13"/>
  <c r="Y760" i="13"/>
  <c r="AA759" i="13"/>
  <c r="Z759" i="13"/>
  <c r="Y759" i="13"/>
  <c r="U759" i="13"/>
  <c r="X759" i="13" s="1"/>
  <c r="K759" i="13"/>
  <c r="Z758" i="13"/>
  <c r="Y758" i="13"/>
  <c r="AA757" i="13"/>
  <c r="Z757" i="13"/>
  <c r="Y757" i="13"/>
  <c r="U757" i="13"/>
  <c r="X757" i="13" s="1"/>
  <c r="K757" i="13"/>
  <c r="N757" i="13" s="1"/>
  <c r="Y756" i="13"/>
  <c r="Y755" i="13"/>
  <c r="AA754" i="13"/>
  <c r="Z754" i="13"/>
  <c r="Y754" i="13"/>
  <c r="U754" i="13"/>
  <c r="X754" i="13" s="1"/>
  <c r="K754" i="13"/>
  <c r="Z753" i="13"/>
  <c r="Y753" i="13"/>
  <c r="AA752" i="13"/>
  <c r="Z752" i="13"/>
  <c r="Y752" i="13"/>
  <c r="U752" i="13"/>
  <c r="X752" i="13" s="1"/>
  <c r="K752" i="13"/>
  <c r="Z751" i="13"/>
  <c r="Y751" i="13"/>
  <c r="AA750" i="13"/>
  <c r="Z750" i="13"/>
  <c r="Y750" i="13"/>
  <c r="U750" i="13"/>
  <c r="X750" i="13" s="1"/>
  <c r="K750" i="13"/>
  <c r="N750" i="13" s="1"/>
  <c r="Y749" i="13"/>
  <c r="Y748" i="13"/>
  <c r="AA747" i="13"/>
  <c r="Z747" i="13"/>
  <c r="Y747" i="13"/>
  <c r="U747" i="13"/>
  <c r="X747" i="13" s="1"/>
  <c r="K747" i="13"/>
  <c r="Z746" i="13"/>
  <c r="Y746" i="13"/>
  <c r="AA745" i="13"/>
  <c r="Z745" i="13"/>
  <c r="Y745" i="13"/>
  <c r="U745" i="13"/>
  <c r="X745" i="13" s="1"/>
  <c r="K745" i="13"/>
  <c r="Z744" i="13"/>
  <c r="Y744" i="13"/>
  <c r="AA743" i="13"/>
  <c r="Z743" i="13"/>
  <c r="Y743" i="13"/>
  <c r="U743" i="13"/>
  <c r="X743" i="13" s="1"/>
  <c r="K743" i="13"/>
  <c r="N743" i="13" s="1"/>
  <c r="Y742" i="13"/>
  <c r="Y741" i="13"/>
  <c r="AA740" i="13"/>
  <c r="Z740" i="13"/>
  <c r="Y740" i="13"/>
  <c r="U740" i="13"/>
  <c r="X740" i="13" s="1"/>
  <c r="K740" i="13"/>
  <c r="Z739" i="13"/>
  <c r="Y739" i="13"/>
  <c r="AA738" i="13"/>
  <c r="Z738" i="13"/>
  <c r="Y738" i="13"/>
  <c r="U738" i="13"/>
  <c r="X738" i="13" s="1"/>
  <c r="K738" i="13"/>
  <c r="Z737" i="13"/>
  <c r="Y737" i="13"/>
  <c r="AA736" i="13"/>
  <c r="Z736" i="13"/>
  <c r="Y736" i="13"/>
  <c r="U736" i="13"/>
  <c r="X736" i="13" s="1"/>
  <c r="K736" i="13"/>
  <c r="N736" i="13" s="1"/>
  <c r="Y735" i="13"/>
  <c r="Y734" i="13"/>
  <c r="AA733" i="13"/>
  <c r="Z733" i="13"/>
  <c r="Y733" i="13"/>
  <c r="U733" i="13"/>
  <c r="X733" i="13" s="1"/>
  <c r="K733" i="13"/>
  <c r="Z732" i="13"/>
  <c r="Y732" i="13"/>
  <c r="AA731" i="13"/>
  <c r="Z731" i="13"/>
  <c r="Y731" i="13"/>
  <c r="U731" i="13"/>
  <c r="X731" i="13" s="1"/>
  <c r="K731" i="13"/>
  <c r="Z730" i="13"/>
  <c r="Y730" i="13"/>
  <c r="AA729" i="13"/>
  <c r="Z729" i="13"/>
  <c r="Y729" i="13"/>
  <c r="U729" i="13"/>
  <c r="X729" i="13" s="1"/>
  <c r="K729" i="13"/>
  <c r="N729" i="13" s="1"/>
  <c r="Y728" i="13"/>
  <c r="Y727" i="13"/>
  <c r="AA726" i="13"/>
  <c r="Z726" i="13"/>
  <c r="Y726" i="13"/>
  <c r="U726" i="13"/>
  <c r="X726" i="13" s="1"/>
  <c r="K726" i="13"/>
  <c r="Z725" i="13"/>
  <c r="Y725" i="13"/>
  <c r="AA724" i="13"/>
  <c r="Z724" i="13"/>
  <c r="Y724" i="13"/>
  <c r="U724" i="13"/>
  <c r="X724" i="13" s="1"/>
  <c r="K724" i="13"/>
  <c r="Z723" i="13"/>
  <c r="Y723" i="13"/>
  <c r="AA722" i="13"/>
  <c r="Z722" i="13"/>
  <c r="Y722" i="13"/>
  <c r="U722" i="13"/>
  <c r="X722" i="13" s="1"/>
  <c r="K722" i="13"/>
  <c r="N722" i="13" s="1"/>
  <c r="Y721" i="13"/>
  <c r="Y720" i="13"/>
  <c r="AA719" i="13"/>
  <c r="Z719" i="13"/>
  <c r="Y719" i="13"/>
  <c r="U719" i="13"/>
  <c r="X719" i="13" s="1"/>
  <c r="K719" i="13"/>
  <c r="Z718" i="13"/>
  <c r="Y718" i="13"/>
  <c r="AA717" i="13"/>
  <c r="Z717" i="13"/>
  <c r="Y717" i="13"/>
  <c r="U717" i="13"/>
  <c r="X717" i="13" s="1"/>
  <c r="K717" i="13"/>
  <c r="Z716" i="13"/>
  <c r="Y716" i="13"/>
  <c r="AA715" i="13"/>
  <c r="Z715" i="13"/>
  <c r="Y715" i="13"/>
  <c r="U715" i="13"/>
  <c r="X715" i="13" s="1"/>
  <c r="K715" i="13"/>
  <c r="N715" i="13" s="1"/>
  <c r="Y714" i="13"/>
  <c r="Y713" i="13"/>
  <c r="AA712" i="13"/>
  <c r="Z712" i="13"/>
  <c r="Y712" i="13"/>
  <c r="U712" i="13"/>
  <c r="X712" i="13" s="1"/>
  <c r="K712" i="13"/>
  <c r="Z711" i="13"/>
  <c r="Y711" i="13"/>
  <c r="AA710" i="13"/>
  <c r="Z710" i="13"/>
  <c r="Y710" i="13"/>
  <c r="U710" i="13"/>
  <c r="X710" i="13" s="1"/>
  <c r="K710" i="13"/>
  <c r="Z709" i="13"/>
  <c r="Y709" i="13"/>
  <c r="AA708" i="13"/>
  <c r="Z708" i="13"/>
  <c r="Y708" i="13"/>
  <c r="U708" i="13"/>
  <c r="X708" i="13" s="1"/>
  <c r="K708" i="13"/>
  <c r="N708" i="13" s="1"/>
  <c r="Y707" i="13"/>
  <c r="Y706" i="13"/>
  <c r="AA705" i="13"/>
  <c r="Z705" i="13"/>
  <c r="Y705" i="13"/>
  <c r="U705" i="13"/>
  <c r="X705" i="13" s="1"/>
  <c r="K705" i="13"/>
  <c r="Z704" i="13"/>
  <c r="Y704" i="13"/>
  <c r="AA703" i="13"/>
  <c r="Z703" i="13"/>
  <c r="Y703" i="13"/>
  <c r="U703" i="13"/>
  <c r="X703" i="13" s="1"/>
  <c r="K703" i="13"/>
  <c r="Z702" i="13"/>
  <c r="Y702" i="13"/>
  <c r="AA701" i="13"/>
  <c r="Z701" i="13"/>
  <c r="Y701" i="13"/>
  <c r="U701" i="13"/>
  <c r="X701" i="13" s="1"/>
  <c r="K701" i="13"/>
  <c r="N701" i="13" s="1"/>
  <c r="Y700" i="13"/>
  <c r="Y699" i="13"/>
  <c r="AA698" i="13"/>
  <c r="Z698" i="13"/>
  <c r="Y698" i="13"/>
  <c r="U698" i="13"/>
  <c r="X698" i="13" s="1"/>
  <c r="K698" i="13"/>
  <c r="Z697" i="13"/>
  <c r="Y697" i="13"/>
  <c r="AA696" i="13"/>
  <c r="Z696" i="13"/>
  <c r="Y696" i="13"/>
  <c r="U696" i="13"/>
  <c r="X696" i="13" s="1"/>
  <c r="K696" i="13"/>
  <c r="Z695" i="13"/>
  <c r="Y695" i="13"/>
  <c r="AA694" i="13"/>
  <c r="Z694" i="13"/>
  <c r="Y694" i="13"/>
  <c r="U694" i="13"/>
  <c r="X694" i="13" s="1"/>
  <c r="K694" i="13"/>
  <c r="N694" i="13" s="1"/>
  <c r="Y693" i="13"/>
  <c r="Y692" i="13"/>
  <c r="AA691" i="13"/>
  <c r="Z691" i="13"/>
  <c r="Y691" i="13"/>
  <c r="U691" i="13"/>
  <c r="X691" i="13" s="1"/>
  <c r="K691" i="13"/>
  <c r="Z690" i="13"/>
  <c r="Y690" i="13"/>
  <c r="AA689" i="13"/>
  <c r="Z689" i="13"/>
  <c r="Y689" i="13"/>
  <c r="U689" i="13"/>
  <c r="X689" i="13" s="1"/>
  <c r="K689" i="13"/>
  <c r="Z688" i="13"/>
  <c r="Y688" i="13"/>
  <c r="AA687" i="13"/>
  <c r="Z687" i="13"/>
  <c r="Y687" i="13"/>
  <c r="U687" i="13"/>
  <c r="X687" i="13" s="1"/>
  <c r="K687" i="13"/>
  <c r="N687" i="13" s="1"/>
  <c r="Y686" i="13"/>
  <c r="Y685" i="13"/>
  <c r="AA684" i="13"/>
  <c r="Z684" i="13"/>
  <c r="Y684" i="13"/>
  <c r="U684" i="13"/>
  <c r="X684" i="13" s="1"/>
  <c r="K684" i="13"/>
  <c r="Z683" i="13"/>
  <c r="Y683" i="13"/>
  <c r="AA682" i="13"/>
  <c r="Z682" i="13"/>
  <c r="Y682" i="13"/>
  <c r="U682" i="13"/>
  <c r="X682" i="13" s="1"/>
  <c r="K682" i="13"/>
  <c r="Z681" i="13"/>
  <c r="Y681" i="13"/>
  <c r="AA680" i="13"/>
  <c r="Z680" i="13"/>
  <c r="Y680" i="13"/>
  <c r="U680" i="13"/>
  <c r="X680" i="13" s="1"/>
  <c r="K680" i="13"/>
  <c r="N680" i="13" s="1"/>
  <c r="Y679" i="13"/>
  <c r="Y678" i="13"/>
  <c r="AA677" i="13"/>
  <c r="Z677" i="13"/>
  <c r="Y677" i="13"/>
  <c r="U677" i="13"/>
  <c r="X677" i="13" s="1"/>
  <c r="K677" i="13"/>
  <c r="Z676" i="13"/>
  <c r="Y676" i="13"/>
  <c r="AA675" i="13"/>
  <c r="Z675" i="13"/>
  <c r="Y675" i="13"/>
  <c r="U675" i="13"/>
  <c r="X675" i="13" s="1"/>
  <c r="K675" i="13"/>
  <c r="Z674" i="13"/>
  <c r="Y674" i="13"/>
  <c r="AA673" i="13"/>
  <c r="Z673" i="13"/>
  <c r="Y673" i="13"/>
  <c r="U673" i="13"/>
  <c r="X673" i="13" s="1"/>
  <c r="K673" i="13"/>
  <c r="N673" i="13" s="1"/>
  <c r="Y672" i="13"/>
  <c r="Y671" i="13"/>
  <c r="AA670" i="13"/>
  <c r="Z670" i="13"/>
  <c r="Y670" i="13"/>
  <c r="U670" i="13"/>
  <c r="X670" i="13" s="1"/>
  <c r="K670" i="13"/>
  <c r="Z669" i="13"/>
  <c r="Y669" i="13"/>
  <c r="AA668" i="13"/>
  <c r="Z668" i="13"/>
  <c r="Y668" i="13"/>
  <c r="U668" i="13"/>
  <c r="X668" i="13" s="1"/>
  <c r="K668" i="13"/>
  <c r="Z667" i="13"/>
  <c r="Y667" i="13"/>
  <c r="AA666" i="13"/>
  <c r="Z666" i="13"/>
  <c r="Y666" i="13"/>
  <c r="U666" i="13"/>
  <c r="X666" i="13" s="1"/>
  <c r="K666" i="13"/>
  <c r="N666" i="13" s="1"/>
  <c r="Y665" i="13"/>
  <c r="Y664" i="13"/>
  <c r="AA663" i="13"/>
  <c r="Z663" i="13"/>
  <c r="Y663" i="13"/>
  <c r="U663" i="13"/>
  <c r="X663" i="13" s="1"/>
  <c r="K663" i="13"/>
  <c r="Z662" i="13"/>
  <c r="Y662" i="13"/>
  <c r="AA661" i="13"/>
  <c r="Z661" i="13"/>
  <c r="Y661" i="13"/>
  <c r="U661" i="13"/>
  <c r="X661" i="13" s="1"/>
  <c r="K661" i="13"/>
  <c r="Z660" i="13"/>
  <c r="Y660" i="13"/>
  <c r="AA659" i="13"/>
  <c r="Z659" i="13"/>
  <c r="Y659" i="13"/>
  <c r="U659" i="13"/>
  <c r="X659" i="13" s="1"/>
  <c r="K659" i="13"/>
  <c r="N659" i="13" s="1"/>
  <c r="Y658" i="13"/>
  <c r="Y657" i="13"/>
  <c r="AA656" i="13"/>
  <c r="Z656" i="13"/>
  <c r="Y656" i="13"/>
  <c r="U656" i="13"/>
  <c r="X656" i="13" s="1"/>
  <c r="K656" i="13"/>
  <c r="Z655" i="13"/>
  <c r="Y655" i="13"/>
  <c r="AA654" i="13"/>
  <c r="Z654" i="13"/>
  <c r="Y654" i="13"/>
  <c r="U654" i="13"/>
  <c r="X654" i="13" s="1"/>
  <c r="K654" i="13"/>
  <c r="Z653" i="13"/>
  <c r="Y653" i="13"/>
  <c r="AA652" i="13"/>
  <c r="Z652" i="13"/>
  <c r="Y652" i="13"/>
  <c r="U652" i="13"/>
  <c r="X652" i="13" s="1"/>
  <c r="K652" i="13"/>
  <c r="N652" i="13" s="1"/>
  <c r="Y651" i="13"/>
  <c r="Y650" i="13"/>
  <c r="AA649" i="13"/>
  <c r="Z649" i="13"/>
  <c r="Y649" i="13"/>
  <c r="X649" i="13"/>
  <c r="U649" i="13"/>
  <c r="K649" i="13"/>
  <c r="Z648" i="13"/>
  <c r="Y648" i="13"/>
  <c r="AA647" i="13"/>
  <c r="Z647" i="13"/>
  <c r="Y647" i="13"/>
  <c r="X647" i="13"/>
  <c r="U647" i="13"/>
  <c r="K647" i="13"/>
  <c r="Z646" i="13"/>
  <c r="Y646" i="13"/>
  <c r="AA645" i="13"/>
  <c r="Z645" i="13"/>
  <c r="Y645" i="13"/>
  <c r="U645" i="13"/>
  <c r="X645" i="13" s="1"/>
  <c r="AB645" i="13" s="1"/>
  <c r="K645" i="13"/>
  <c r="N645" i="13" s="1"/>
  <c r="Y644" i="13"/>
  <c r="Y643" i="13"/>
  <c r="AA642" i="13"/>
  <c r="Z642" i="13"/>
  <c r="Y642" i="13"/>
  <c r="U642" i="13"/>
  <c r="X642" i="13" s="1"/>
  <c r="K642" i="13"/>
  <c r="Z641" i="13"/>
  <c r="Y641" i="13"/>
  <c r="AA640" i="13"/>
  <c r="Z640" i="13"/>
  <c r="Y640" i="13"/>
  <c r="U640" i="13"/>
  <c r="X640" i="13" s="1"/>
  <c r="K640" i="13"/>
  <c r="Z639" i="13"/>
  <c r="Y639" i="13"/>
  <c r="AA638" i="13"/>
  <c r="Z638" i="13"/>
  <c r="Y638" i="13"/>
  <c r="U638" i="13"/>
  <c r="X638" i="13" s="1"/>
  <c r="K638" i="13"/>
  <c r="Y637" i="13"/>
  <c r="Y636" i="13"/>
  <c r="AA635" i="13"/>
  <c r="Z635" i="13"/>
  <c r="Y635" i="13"/>
  <c r="X635" i="13"/>
  <c r="U635" i="13"/>
  <c r="K635" i="13"/>
  <c r="Z634" i="13"/>
  <c r="Y634" i="13"/>
  <c r="AA633" i="13"/>
  <c r="Z633" i="13"/>
  <c r="Y633" i="13"/>
  <c r="U633" i="13"/>
  <c r="X633" i="13" s="1"/>
  <c r="K633" i="13"/>
  <c r="Z632" i="13"/>
  <c r="Y632" i="13"/>
  <c r="AA631" i="13"/>
  <c r="Z631" i="13"/>
  <c r="Y631" i="13"/>
  <c r="U631" i="13"/>
  <c r="X631" i="13" s="1"/>
  <c r="K631" i="13"/>
  <c r="Y630" i="13"/>
  <c r="Y629" i="13"/>
  <c r="AA628" i="13"/>
  <c r="Z628" i="13"/>
  <c r="Y628" i="13"/>
  <c r="U628" i="13"/>
  <c r="X628" i="13" s="1"/>
  <c r="K628" i="13"/>
  <c r="Z627" i="13"/>
  <c r="Y627" i="13"/>
  <c r="AA626" i="13"/>
  <c r="Z626" i="13"/>
  <c r="Y626" i="13"/>
  <c r="U626" i="13"/>
  <c r="X626" i="13" s="1"/>
  <c r="K626" i="13"/>
  <c r="Z625" i="13"/>
  <c r="Y625" i="13"/>
  <c r="AA624" i="13"/>
  <c r="Z624" i="13"/>
  <c r="Y624" i="13"/>
  <c r="U624" i="13"/>
  <c r="X624" i="13" s="1"/>
  <c r="K624" i="13"/>
  <c r="Y623" i="13"/>
  <c r="Y622" i="13"/>
  <c r="AA621" i="13"/>
  <c r="Z621" i="13"/>
  <c r="Y621" i="13"/>
  <c r="U621" i="13"/>
  <c r="X621" i="13" s="1"/>
  <c r="K621" i="13"/>
  <c r="Z620" i="13"/>
  <c r="Y620" i="13"/>
  <c r="AA619" i="13"/>
  <c r="Z619" i="13"/>
  <c r="Y619" i="13"/>
  <c r="U619" i="13"/>
  <c r="X619" i="13" s="1"/>
  <c r="K619" i="13"/>
  <c r="Z618" i="13"/>
  <c r="Y618" i="13"/>
  <c r="AA617" i="13"/>
  <c r="Z617" i="13"/>
  <c r="Y617" i="13"/>
  <c r="U617" i="13"/>
  <c r="X617" i="13" s="1"/>
  <c r="K617" i="13"/>
  <c r="Y616" i="13"/>
  <c r="Y615" i="13"/>
  <c r="AA614" i="13"/>
  <c r="Z614" i="13"/>
  <c r="Y614" i="13"/>
  <c r="U614" i="13"/>
  <c r="X614" i="13" s="1"/>
  <c r="K614" i="13"/>
  <c r="Z613" i="13"/>
  <c r="Y613" i="13"/>
  <c r="AA612" i="13"/>
  <c r="Z612" i="13"/>
  <c r="Y612" i="13"/>
  <c r="U612" i="13"/>
  <c r="X612" i="13" s="1"/>
  <c r="K612" i="13"/>
  <c r="Z611" i="13"/>
  <c r="Y611" i="13"/>
  <c r="AA610" i="13"/>
  <c r="Z610" i="13"/>
  <c r="Y610" i="13"/>
  <c r="U610" i="13"/>
  <c r="X610" i="13" s="1"/>
  <c r="K610" i="13"/>
  <c r="Y609" i="13"/>
  <c r="Y608" i="13"/>
  <c r="AA607" i="13"/>
  <c r="Z607" i="13"/>
  <c r="Y607" i="13"/>
  <c r="U607" i="13"/>
  <c r="X607" i="13" s="1"/>
  <c r="K607" i="13"/>
  <c r="Z606" i="13"/>
  <c r="Y606" i="13"/>
  <c r="AA605" i="13"/>
  <c r="Z605" i="13"/>
  <c r="Y605" i="13"/>
  <c r="U605" i="13"/>
  <c r="X605" i="13" s="1"/>
  <c r="K605" i="13"/>
  <c r="Z604" i="13"/>
  <c r="Y604" i="13"/>
  <c r="AA603" i="13"/>
  <c r="Z603" i="13"/>
  <c r="Y603" i="13"/>
  <c r="U603" i="13"/>
  <c r="X603" i="13" s="1"/>
  <c r="K603" i="13"/>
  <c r="Y602" i="13"/>
  <c r="Y601" i="13"/>
  <c r="AA600" i="13"/>
  <c r="Z600" i="13"/>
  <c r="Y600" i="13"/>
  <c r="U600" i="13"/>
  <c r="X600" i="13" s="1"/>
  <c r="K600" i="13"/>
  <c r="Z599" i="13"/>
  <c r="Y599" i="13"/>
  <c r="AA598" i="13"/>
  <c r="Z598" i="13"/>
  <c r="Y598" i="13"/>
  <c r="U598" i="13"/>
  <c r="X598" i="13" s="1"/>
  <c r="K598" i="13"/>
  <c r="Z597" i="13"/>
  <c r="Y597" i="13"/>
  <c r="AA596" i="13"/>
  <c r="Z596" i="13"/>
  <c r="Y596" i="13"/>
  <c r="U596" i="13"/>
  <c r="X596" i="13" s="1"/>
  <c r="K596" i="13"/>
  <c r="Y595" i="13"/>
  <c r="Y594" i="13"/>
  <c r="AA593" i="13"/>
  <c r="Z593" i="13"/>
  <c r="Y593" i="13"/>
  <c r="U593" i="13"/>
  <c r="X593" i="13" s="1"/>
  <c r="K593" i="13"/>
  <c r="Z592" i="13"/>
  <c r="Y592" i="13"/>
  <c r="AA591" i="13"/>
  <c r="Z591" i="13"/>
  <c r="Y591" i="13"/>
  <c r="U591" i="13"/>
  <c r="X591" i="13" s="1"/>
  <c r="K591" i="13"/>
  <c r="Z590" i="13"/>
  <c r="Y590" i="13"/>
  <c r="AA589" i="13"/>
  <c r="Z589" i="13"/>
  <c r="Y589" i="13"/>
  <c r="U589" i="13"/>
  <c r="K589" i="13"/>
  <c r="Y588" i="13"/>
  <c r="Y587" i="13"/>
  <c r="AA586" i="13"/>
  <c r="Z586" i="13"/>
  <c r="Y586" i="13"/>
  <c r="U586" i="13"/>
  <c r="X586" i="13" s="1"/>
  <c r="Z585" i="13"/>
  <c r="Y585" i="13"/>
  <c r="AA584" i="13"/>
  <c r="Z584" i="13"/>
  <c r="Y584" i="13"/>
  <c r="U584" i="13"/>
  <c r="X584" i="13" s="1"/>
  <c r="K584" i="13"/>
  <c r="Z583" i="13"/>
  <c r="Y583" i="13"/>
  <c r="AA582" i="13"/>
  <c r="Z582" i="13"/>
  <c r="Y582" i="13"/>
  <c r="U582" i="13"/>
  <c r="X582" i="13" s="1"/>
  <c r="K582" i="13"/>
  <c r="Y581" i="13"/>
  <c r="Y580" i="13"/>
  <c r="AA579" i="13"/>
  <c r="Z579" i="13"/>
  <c r="Y579" i="13"/>
  <c r="U579" i="13"/>
  <c r="X579" i="13" s="1"/>
  <c r="K579" i="13"/>
  <c r="Z578" i="13"/>
  <c r="Y578" i="13"/>
  <c r="AA577" i="13"/>
  <c r="Z577" i="13"/>
  <c r="Y577" i="13"/>
  <c r="U577" i="13"/>
  <c r="X577" i="13" s="1"/>
  <c r="K577" i="13"/>
  <c r="Z576" i="13"/>
  <c r="Y576" i="13"/>
  <c r="AA575" i="13"/>
  <c r="Z575" i="13"/>
  <c r="Y575" i="13"/>
  <c r="U575" i="13"/>
  <c r="X575" i="13" s="1"/>
  <c r="K575" i="13"/>
  <c r="Y574" i="13"/>
  <c r="Y573" i="13"/>
  <c r="AA572" i="13"/>
  <c r="Z572" i="13"/>
  <c r="Y572" i="13"/>
  <c r="U572" i="13"/>
  <c r="X572" i="13" s="1"/>
  <c r="K572" i="13"/>
  <c r="Z571" i="13"/>
  <c r="Y571" i="13"/>
  <c r="AA570" i="13"/>
  <c r="Z570" i="13"/>
  <c r="Y570" i="13"/>
  <c r="U570" i="13"/>
  <c r="X570" i="13" s="1"/>
  <c r="K570" i="13"/>
  <c r="Z569" i="13"/>
  <c r="Y569" i="13"/>
  <c r="AA568" i="13"/>
  <c r="Z568" i="13"/>
  <c r="Y568" i="13"/>
  <c r="U568" i="13"/>
  <c r="X568" i="13" s="1"/>
  <c r="K568" i="13"/>
  <c r="Y567" i="13"/>
  <c r="Y566" i="13"/>
  <c r="AA565" i="13"/>
  <c r="Z565" i="13"/>
  <c r="Y565" i="13"/>
  <c r="U565" i="13"/>
  <c r="X565" i="13" s="1"/>
  <c r="K565" i="13"/>
  <c r="Z564" i="13"/>
  <c r="Y564" i="13"/>
  <c r="AA563" i="13"/>
  <c r="Z563" i="13"/>
  <c r="Y563" i="13"/>
  <c r="U563" i="13"/>
  <c r="X563" i="13" s="1"/>
  <c r="K563" i="13"/>
  <c r="Z562" i="13"/>
  <c r="Y562" i="13"/>
  <c r="AA561" i="13"/>
  <c r="Z561" i="13"/>
  <c r="Y561" i="13"/>
  <c r="U561" i="13"/>
  <c r="X561" i="13" s="1"/>
  <c r="K561" i="13"/>
  <c r="Y560" i="13"/>
  <c r="Y559" i="13"/>
  <c r="AA558" i="13"/>
  <c r="Z558" i="13"/>
  <c r="Y558" i="13"/>
  <c r="U558" i="13"/>
  <c r="X558" i="13" s="1"/>
  <c r="K558" i="13"/>
  <c r="Z557" i="13"/>
  <c r="Y557" i="13"/>
  <c r="AA556" i="13"/>
  <c r="Z556" i="13"/>
  <c r="Y556" i="13"/>
  <c r="U556" i="13"/>
  <c r="X556" i="13" s="1"/>
  <c r="K556" i="13"/>
  <c r="Z555" i="13"/>
  <c r="Y555" i="13"/>
  <c r="AA554" i="13"/>
  <c r="Z554" i="13"/>
  <c r="Y554" i="13"/>
  <c r="U554" i="13"/>
  <c r="X554" i="13" s="1"/>
  <c r="K554" i="13"/>
  <c r="Y553" i="13"/>
  <c r="Y552" i="13"/>
  <c r="AA551" i="13"/>
  <c r="Z551" i="13"/>
  <c r="Y551" i="13"/>
  <c r="U551" i="13"/>
  <c r="X551" i="13" s="1"/>
  <c r="K551" i="13"/>
  <c r="Z550" i="13"/>
  <c r="Y550" i="13"/>
  <c r="AA549" i="13"/>
  <c r="Z549" i="13"/>
  <c r="Y549" i="13"/>
  <c r="U549" i="13"/>
  <c r="X549" i="13" s="1"/>
  <c r="K549" i="13"/>
  <c r="Z548" i="13"/>
  <c r="Y548" i="13"/>
  <c r="AA547" i="13"/>
  <c r="Z547" i="13"/>
  <c r="Y547" i="13"/>
  <c r="U547" i="13"/>
  <c r="K547" i="13"/>
  <c r="Y546" i="13"/>
  <c r="Y545" i="13"/>
  <c r="AA544" i="13"/>
  <c r="Z544" i="13"/>
  <c r="Y544" i="13"/>
  <c r="U544" i="13"/>
  <c r="X544" i="13" s="1"/>
  <c r="K544" i="13"/>
  <c r="Z543" i="13"/>
  <c r="Y543" i="13"/>
  <c r="AA542" i="13"/>
  <c r="Z542" i="13"/>
  <c r="Y542" i="13"/>
  <c r="U542" i="13"/>
  <c r="X542" i="13" s="1"/>
  <c r="K542" i="13"/>
  <c r="Z541" i="13"/>
  <c r="Y541" i="13"/>
  <c r="AA540" i="13"/>
  <c r="Z540" i="13"/>
  <c r="Y540" i="13"/>
  <c r="U540" i="13"/>
  <c r="K540" i="13"/>
  <c r="Y539" i="13"/>
  <c r="Y538" i="13"/>
  <c r="AA537" i="13"/>
  <c r="Z537" i="13"/>
  <c r="Y537" i="13"/>
  <c r="X537" i="13"/>
  <c r="U537" i="13"/>
  <c r="K537" i="13"/>
  <c r="Z536" i="13"/>
  <c r="Y536" i="13"/>
  <c r="AA535" i="13"/>
  <c r="Z535" i="13"/>
  <c r="Y535" i="13"/>
  <c r="X535" i="13"/>
  <c r="U535" i="13"/>
  <c r="K535" i="13"/>
  <c r="Z534" i="13"/>
  <c r="Y534" i="13"/>
  <c r="AA533" i="13"/>
  <c r="Z533" i="13"/>
  <c r="Y533" i="13"/>
  <c r="U533" i="13"/>
  <c r="K533" i="13"/>
  <c r="Y532" i="13"/>
  <c r="Y531" i="13"/>
  <c r="AA530" i="13"/>
  <c r="Z530" i="13"/>
  <c r="Y530" i="13"/>
  <c r="U530" i="13"/>
  <c r="X530" i="13" s="1"/>
  <c r="K530" i="13"/>
  <c r="Z529" i="13"/>
  <c r="Y529" i="13"/>
  <c r="AA528" i="13"/>
  <c r="Z528" i="13"/>
  <c r="Y528" i="13"/>
  <c r="U528" i="13"/>
  <c r="X528" i="13" s="1"/>
  <c r="K528" i="13"/>
  <c r="Z527" i="13"/>
  <c r="Y527" i="13"/>
  <c r="AA526" i="13"/>
  <c r="Z526" i="13"/>
  <c r="Y526" i="13"/>
  <c r="U526" i="13"/>
  <c r="K526" i="13"/>
  <c r="Y525" i="13"/>
  <c r="Y524" i="13"/>
  <c r="AA523" i="13"/>
  <c r="Z523" i="13"/>
  <c r="Y523" i="13"/>
  <c r="X523" i="13"/>
  <c r="U523" i="13"/>
  <c r="K523" i="13"/>
  <c r="Z522" i="13"/>
  <c r="Y522" i="13"/>
  <c r="AA521" i="13"/>
  <c r="Z521" i="13"/>
  <c r="Y521" i="13"/>
  <c r="X521" i="13"/>
  <c r="U521" i="13"/>
  <c r="K521" i="13"/>
  <c r="Z520" i="13"/>
  <c r="Y520" i="13"/>
  <c r="AA519" i="13"/>
  <c r="Z519" i="13"/>
  <c r="Y519" i="13"/>
  <c r="U519" i="13"/>
  <c r="K519" i="13"/>
  <c r="Y518" i="13"/>
  <c r="Y517" i="13"/>
  <c r="AA516" i="13"/>
  <c r="Z516" i="13"/>
  <c r="Y516" i="13"/>
  <c r="U516" i="13"/>
  <c r="X516" i="13" s="1"/>
  <c r="K516" i="13"/>
  <c r="Z515" i="13"/>
  <c r="Y515" i="13"/>
  <c r="AA514" i="13"/>
  <c r="Z514" i="13"/>
  <c r="Y514" i="13"/>
  <c r="U514" i="13"/>
  <c r="X514" i="13" s="1"/>
  <c r="K514" i="13"/>
  <c r="Z513" i="13"/>
  <c r="Y513" i="13"/>
  <c r="AA512" i="13"/>
  <c r="Z512" i="13"/>
  <c r="Y512" i="13"/>
  <c r="U512" i="13"/>
  <c r="K512" i="13"/>
  <c r="Y511" i="13"/>
  <c r="Y510" i="13"/>
  <c r="AA509" i="13"/>
  <c r="Z509" i="13"/>
  <c r="Y509" i="13"/>
  <c r="X509" i="13"/>
  <c r="U509" i="13"/>
  <c r="K509" i="13"/>
  <c r="Z508" i="13"/>
  <c r="Y508" i="13"/>
  <c r="AA507" i="13"/>
  <c r="Z507" i="13"/>
  <c r="Y507" i="13"/>
  <c r="X507" i="13"/>
  <c r="U507" i="13"/>
  <c r="K507" i="13"/>
  <c r="Z506" i="13"/>
  <c r="Y506" i="13"/>
  <c r="AA505" i="13"/>
  <c r="Z505" i="13"/>
  <c r="Y505" i="13"/>
  <c r="U505" i="13"/>
  <c r="K505" i="13"/>
  <c r="Y504" i="13"/>
  <c r="Y503" i="13"/>
  <c r="AA502" i="13"/>
  <c r="Z502" i="13"/>
  <c r="Y502" i="13"/>
  <c r="U502" i="13"/>
  <c r="X502" i="13" s="1"/>
  <c r="K502" i="13"/>
  <c r="Z501" i="13"/>
  <c r="Y501" i="13"/>
  <c r="AA500" i="13"/>
  <c r="Z500" i="13"/>
  <c r="Y500" i="13"/>
  <c r="U500" i="13"/>
  <c r="X500" i="13" s="1"/>
  <c r="K500" i="13"/>
  <c r="Z499" i="13"/>
  <c r="Y499" i="13"/>
  <c r="AA498" i="13"/>
  <c r="Z498" i="13"/>
  <c r="Y498" i="13"/>
  <c r="U498" i="13"/>
  <c r="K498" i="13"/>
  <c r="Y497" i="13"/>
  <c r="Y496" i="13"/>
  <c r="AA495" i="13"/>
  <c r="Z495" i="13"/>
  <c r="Y495" i="13"/>
  <c r="U495" i="13"/>
  <c r="X495" i="13" s="1"/>
  <c r="K495" i="13"/>
  <c r="Z494" i="13"/>
  <c r="Y494" i="13"/>
  <c r="AA493" i="13"/>
  <c r="Z493" i="13"/>
  <c r="Y493" i="13"/>
  <c r="U493" i="13"/>
  <c r="X493" i="13" s="1"/>
  <c r="K493" i="13"/>
  <c r="Z492" i="13"/>
  <c r="Y492" i="13"/>
  <c r="AA491" i="13"/>
  <c r="Z491" i="13"/>
  <c r="Y491" i="13"/>
  <c r="U491" i="13"/>
  <c r="K491" i="13"/>
  <c r="Y490" i="13"/>
  <c r="Y489" i="13"/>
  <c r="AA488" i="13"/>
  <c r="Z488" i="13"/>
  <c r="Y488" i="13"/>
  <c r="U488" i="13"/>
  <c r="X488" i="13" s="1"/>
  <c r="K488" i="13"/>
  <c r="Z487" i="13"/>
  <c r="Y487" i="13"/>
  <c r="AA486" i="13"/>
  <c r="Z486" i="13"/>
  <c r="Y486" i="13"/>
  <c r="U486" i="13"/>
  <c r="K486" i="13"/>
  <c r="Z485" i="13"/>
  <c r="Y485" i="13"/>
  <c r="AA484" i="13"/>
  <c r="Z484" i="13"/>
  <c r="Y484" i="13"/>
  <c r="U484" i="13"/>
  <c r="K484" i="13"/>
  <c r="Y483" i="13"/>
  <c r="Y482" i="13"/>
  <c r="AA481" i="13"/>
  <c r="Z481" i="13"/>
  <c r="Y481" i="13"/>
  <c r="U481" i="13"/>
  <c r="K481" i="13"/>
  <c r="Z480" i="13"/>
  <c r="Y480" i="13"/>
  <c r="AA479" i="13"/>
  <c r="Z479" i="13"/>
  <c r="Y479" i="13"/>
  <c r="U479" i="13"/>
  <c r="K479" i="13"/>
  <c r="Z478" i="13"/>
  <c r="Y478" i="13"/>
  <c r="AA477" i="13"/>
  <c r="Z477" i="13"/>
  <c r="Y477" i="13"/>
  <c r="U477" i="13"/>
  <c r="K477" i="13"/>
  <c r="Y476" i="13"/>
  <c r="Y475" i="13"/>
  <c r="AA474" i="13"/>
  <c r="Z474" i="13"/>
  <c r="Y474" i="13"/>
  <c r="U474" i="13"/>
  <c r="K474" i="13"/>
  <c r="Z473" i="13"/>
  <c r="Y473" i="13"/>
  <c r="AA472" i="13"/>
  <c r="Z472" i="13"/>
  <c r="Y472" i="13"/>
  <c r="U472" i="13"/>
  <c r="K472" i="13"/>
  <c r="Z471" i="13"/>
  <c r="Y471" i="13"/>
  <c r="AA470" i="13"/>
  <c r="Z470" i="13"/>
  <c r="Y470" i="13"/>
  <c r="U470" i="13"/>
  <c r="K470" i="13"/>
  <c r="Y469" i="13"/>
  <c r="Y468" i="13"/>
  <c r="AA467" i="13"/>
  <c r="Z467" i="13"/>
  <c r="Y467" i="13"/>
  <c r="U467" i="13"/>
  <c r="K467" i="13"/>
  <c r="Z466" i="13"/>
  <c r="Y466" i="13"/>
  <c r="AA465" i="13"/>
  <c r="Z465" i="13"/>
  <c r="Y465" i="13"/>
  <c r="U465" i="13"/>
  <c r="K465" i="13"/>
  <c r="Z464" i="13"/>
  <c r="Y464" i="13"/>
  <c r="AA463" i="13"/>
  <c r="Z463" i="13"/>
  <c r="Y463" i="13"/>
  <c r="U463" i="13"/>
  <c r="K463" i="13"/>
  <c r="Y462" i="13"/>
  <c r="Y461" i="13"/>
  <c r="AA460" i="13"/>
  <c r="Z460" i="13"/>
  <c r="Y460" i="13"/>
  <c r="U460" i="13"/>
  <c r="K460" i="13"/>
  <c r="Z459" i="13"/>
  <c r="Y459" i="13"/>
  <c r="AA458" i="13"/>
  <c r="Z458" i="13"/>
  <c r="Y458" i="13"/>
  <c r="U458" i="13"/>
  <c r="K458" i="13"/>
  <c r="Z457" i="13"/>
  <c r="Y457" i="13"/>
  <c r="AA456" i="13"/>
  <c r="Z456" i="13"/>
  <c r="Y456" i="13"/>
  <c r="U456" i="13"/>
  <c r="K456" i="13"/>
  <c r="Y455" i="13"/>
  <c r="Y454" i="13"/>
  <c r="AA453" i="13"/>
  <c r="Z453" i="13"/>
  <c r="Y453" i="13"/>
  <c r="U453" i="13"/>
  <c r="K453" i="13"/>
  <c r="Z452" i="13"/>
  <c r="Y452" i="13"/>
  <c r="AA451" i="13"/>
  <c r="Z451" i="13"/>
  <c r="Y451" i="13"/>
  <c r="U451" i="13"/>
  <c r="K451" i="13"/>
  <c r="Y450" i="13"/>
  <c r="I450" i="13"/>
  <c r="Z450" i="13" s="1"/>
  <c r="G450" i="13"/>
  <c r="AA449" i="13"/>
  <c r="Z449" i="13"/>
  <c r="Y449" i="13"/>
  <c r="U449" i="13"/>
  <c r="X449" i="13" s="1"/>
  <c r="K449" i="13"/>
  <c r="Y448" i="13"/>
  <c r="Y447" i="13"/>
  <c r="AA446" i="13"/>
  <c r="Z446" i="13"/>
  <c r="Y446" i="13"/>
  <c r="U446" i="13"/>
  <c r="X446" i="13" s="1"/>
  <c r="K446" i="13"/>
  <c r="Z445" i="13"/>
  <c r="Y445" i="13"/>
  <c r="AA444" i="13"/>
  <c r="Z444" i="13"/>
  <c r="Y444" i="13"/>
  <c r="U444" i="13"/>
  <c r="X444" i="13" s="1"/>
  <c r="K444" i="13"/>
  <c r="Z443" i="13"/>
  <c r="Y443" i="13"/>
  <c r="AA442" i="13"/>
  <c r="Z442" i="13"/>
  <c r="Y442" i="13"/>
  <c r="U442" i="13"/>
  <c r="X442" i="13" s="1"/>
  <c r="K442" i="13"/>
  <c r="Y441" i="13"/>
  <c r="Y440" i="13"/>
  <c r="AA439" i="13"/>
  <c r="Z439" i="13"/>
  <c r="Y439" i="13"/>
  <c r="U439" i="13"/>
  <c r="X439" i="13" s="1"/>
  <c r="K439" i="13"/>
  <c r="Z438" i="13"/>
  <c r="Y438" i="13"/>
  <c r="AA437" i="13"/>
  <c r="Z437" i="13"/>
  <c r="Y437" i="13"/>
  <c r="U437" i="13"/>
  <c r="X437" i="13" s="1"/>
  <c r="K437" i="13"/>
  <c r="Z436" i="13"/>
  <c r="Y436" i="13"/>
  <c r="AA435" i="13"/>
  <c r="Y435" i="13"/>
  <c r="W435" i="13"/>
  <c r="V435" i="13"/>
  <c r="S435" i="13"/>
  <c r="U435" i="13" s="1"/>
  <c r="Q435" i="13"/>
  <c r="P435" i="13"/>
  <c r="I435" i="13"/>
  <c r="D435" i="13"/>
  <c r="S434" i="13"/>
  <c r="R434" i="13"/>
  <c r="Y434" i="13" s="1"/>
  <c r="S433" i="13"/>
  <c r="R433" i="13"/>
  <c r="Y433" i="13" s="1"/>
  <c r="AA432" i="13"/>
  <c r="W432" i="13"/>
  <c r="V432" i="13"/>
  <c r="S432" i="13"/>
  <c r="R432" i="13"/>
  <c r="Y432" i="13" s="1"/>
  <c r="Q432" i="13"/>
  <c r="P432" i="13"/>
  <c r="I432" i="13"/>
  <c r="S431" i="13"/>
  <c r="R431" i="13"/>
  <c r="Y431" i="13" s="1"/>
  <c r="I431" i="13"/>
  <c r="Z431" i="13" s="1"/>
  <c r="AA430" i="13"/>
  <c r="W430" i="13"/>
  <c r="V430" i="13"/>
  <c r="S430" i="13"/>
  <c r="U430" i="13" s="1"/>
  <c r="R430" i="13"/>
  <c r="Y430" i="13" s="1"/>
  <c r="Q430" i="13"/>
  <c r="P430" i="13"/>
  <c r="I430" i="13"/>
  <c r="S429" i="13"/>
  <c r="R429" i="13"/>
  <c r="Y429" i="13" s="1"/>
  <c r="I429" i="13"/>
  <c r="Z429" i="13" s="1"/>
  <c r="AA428" i="13"/>
  <c r="W428" i="13"/>
  <c r="V428" i="13"/>
  <c r="S428" i="13"/>
  <c r="R428" i="13"/>
  <c r="Y428" i="13" s="1"/>
  <c r="Q428" i="13"/>
  <c r="P428" i="13"/>
  <c r="I428" i="13"/>
  <c r="K428" i="13" s="1"/>
  <c r="D428" i="13"/>
  <c r="S427" i="13"/>
  <c r="R427" i="13"/>
  <c r="Y427" i="13" s="1"/>
  <c r="S426" i="13"/>
  <c r="R426" i="13"/>
  <c r="Y426" i="13" s="1"/>
  <c r="AA425" i="13"/>
  <c r="W425" i="13"/>
  <c r="V425" i="13"/>
  <c r="S425" i="13"/>
  <c r="U425" i="13" s="1"/>
  <c r="R425" i="13"/>
  <c r="Q425" i="13"/>
  <c r="P425" i="13"/>
  <c r="I425" i="13"/>
  <c r="H425" i="13"/>
  <c r="Y425" i="13" s="1"/>
  <c r="R424" i="13"/>
  <c r="I424" i="13"/>
  <c r="Z424" i="13" s="1"/>
  <c r="H424" i="13"/>
  <c r="Y424" i="13" s="1"/>
  <c r="AA423" i="13"/>
  <c r="W423" i="13"/>
  <c r="V423" i="13"/>
  <c r="S423" i="13"/>
  <c r="R423" i="13"/>
  <c r="Q423" i="13"/>
  <c r="P423" i="13"/>
  <c r="I423" i="13"/>
  <c r="K423" i="13" s="1"/>
  <c r="H423" i="13"/>
  <c r="Y423" i="13" s="1"/>
  <c r="S422" i="13"/>
  <c r="R422" i="13"/>
  <c r="I422" i="13"/>
  <c r="Z422" i="13" s="1"/>
  <c r="H422" i="13"/>
  <c r="Y422" i="13" s="1"/>
  <c r="AA421" i="13"/>
  <c r="W421" i="13"/>
  <c r="V421" i="13"/>
  <c r="S421" i="13"/>
  <c r="R421" i="13"/>
  <c r="Q421" i="13"/>
  <c r="P421" i="13"/>
  <c r="I421" i="13"/>
  <c r="K421" i="13" s="1"/>
  <c r="H421" i="13"/>
  <c r="Y421" i="13" s="1"/>
  <c r="D421" i="13"/>
  <c r="S420" i="13"/>
  <c r="R420" i="13"/>
  <c r="H420" i="13"/>
  <c r="S419" i="13"/>
  <c r="R419" i="13"/>
  <c r="H419" i="13"/>
  <c r="AA418" i="13"/>
  <c r="W418" i="13"/>
  <c r="V418" i="13"/>
  <c r="S418" i="13"/>
  <c r="U418" i="13" s="1"/>
  <c r="R418" i="13"/>
  <c r="Q418" i="13"/>
  <c r="P418" i="13"/>
  <c r="I418" i="13"/>
  <c r="H418" i="13"/>
  <c r="S417" i="13"/>
  <c r="R417" i="13"/>
  <c r="I417" i="13"/>
  <c r="Z417" i="13" s="1"/>
  <c r="H417" i="13"/>
  <c r="Y417" i="13" s="1"/>
  <c r="AA416" i="13"/>
  <c r="W416" i="13"/>
  <c r="V416" i="13"/>
  <c r="S416" i="13"/>
  <c r="R416" i="13"/>
  <c r="Q416" i="13"/>
  <c r="P416" i="13"/>
  <c r="I416" i="13"/>
  <c r="K416" i="13" s="1"/>
  <c r="H416" i="13"/>
  <c r="S415" i="13"/>
  <c r="R415" i="13"/>
  <c r="I415" i="13"/>
  <c r="Z415" i="13" s="1"/>
  <c r="H415" i="13"/>
  <c r="Y415" i="13" s="1"/>
  <c r="AA414" i="13"/>
  <c r="W414" i="13"/>
  <c r="V414" i="13"/>
  <c r="S414" i="13"/>
  <c r="U414" i="13" s="1"/>
  <c r="R414" i="13"/>
  <c r="Q414" i="13"/>
  <c r="P414" i="13"/>
  <c r="M414" i="13"/>
  <c r="L414" i="13"/>
  <c r="I414" i="13"/>
  <c r="H414" i="13"/>
  <c r="D414" i="13"/>
  <c r="S413" i="13"/>
  <c r="R413" i="13"/>
  <c r="H413" i="13"/>
  <c r="S412" i="13"/>
  <c r="R412" i="13"/>
  <c r="H412" i="13"/>
  <c r="AA411" i="13"/>
  <c r="W411" i="13"/>
  <c r="V411" i="13"/>
  <c r="S411" i="13"/>
  <c r="R411" i="13"/>
  <c r="Q411" i="13"/>
  <c r="P411" i="13"/>
  <c r="M411" i="13"/>
  <c r="L411" i="13"/>
  <c r="I411" i="13"/>
  <c r="K411" i="13" s="1"/>
  <c r="H411" i="13"/>
  <c r="Y411" i="13" s="1"/>
  <c r="S410" i="13"/>
  <c r="R410" i="13"/>
  <c r="I410" i="13"/>
  <c r="Z410" i="13" s="1"/>
  <c r="H410" i="13"/>
  <c r="Y410" i="13" s="1"/>
  <c r="AA409" i="13"/>
  <c r="W409" i="13"/>
  <c r="V409" i="13"/>
  <c r="S409" i="13"/>
  <c r="R409" i="13"/>
  <c r="Q409" i="13"/>
  <c r="P409" i="13"/>
  <c r="M409" i="13"/>
  <c r="L409" i="13"/>
  <c r="I409" i="13"/>
  <c r="K409" i="13" s="1"/>
  <c r="H409" i="13"/>
  <c r="Y409" i="13" s="1"/>
  <c r="S408" i="13"/>
  <c r="R408" i="13"/>
  <c r="I408" i="13"/>
  <c r="Z408" i="13" s="1"/>
  <c r="H408" i="13"/>
  <c r="Y408" i="13" s="1"/>
  <c r="AA407" i="13"/>
  <c r="W407" i="13"/>
  <c r="V407" i="13"/>
  <c r="S407" i="13"/>
  <c r="R407" i="13"/>
  <c r="Q407" i="13"/>
  <c r="P407" i="13"/>
  <c r="M407" i="13"/>
  <c r="L407" i="13"/>
  <c r="I407" i="13"/>
  <c r="K407" i="13" s="1"/>
  <c r="H407" i="13"/>
  <c r="Y407" i="13" s="1"/>
  <c r="D407" i="13"/>
  <c r="S406" i="13"/>
  <c r="R406" i="13"/>
  <c r="H406" i="13"/>
  <c r="S405" i="13"/>
  <c r="R405" i="13"/>
  <c r="H405" i="13"/>
  <c r="AA404" i="13"/>
  <c r="W404" i="13"/>
  <c r="V404" i="13"/>
  <c r="S404" i="13"/>
  <c r="U404" i="13" s="1"/>
  <c r="R404" i="13"/>
  <c r="Q404" i="13"/>
  <c r="P404" i="13"/>
  <c r="M404" i="13"/>
  <c r="L404" i="13"/>
  <c r="I404" i="13"/>
  <c r="H404" i="13"/>
  <c r="S403" i="13"/>
  <c r="R403" i="13"/>
  <c r="I403" i="13"/>
  <c r="Z403" i="13" s="1"/>
  <c r="H403" i="13"/>
  <c r="Y403" i="13" s="1"/>
  <c r="AA402" i="13"/>
  <c r="W402" i="13"/>
  <c r="V402" i="13"/>
  <c r="S402" i="13"/>
  <c r="R402" i="13"/>
  <c r="Q402" i="13"/>
  <c r="P402" i="13"/>
  <c r="M402" i="13"/>
  <c r="L402" i="13"/>
  <c r="H402" i="13"/>
  <c r="S401" i="13"/>
  <c r="R401" i="13"/>
  <c r="I401" i="13"/>
  <c r="I402" i="13" s="1"/>
  <c r="H401" i="13"/>
  <c r="Y401" i="13" s="1"/>
  <c r="AA400" i="13"/>
  <c r="W400" i="13"/>
  <c r="V400" i="13"/>
  <c r="S400" i="13"/>
  <c r="U400" i="13" s="1"/>
  <c r="R400" i="13"/>
  <c r="Q400" i="13"/>
  <c r="P400" i="13"/>
  <c r="M400" i="13"/>
  <c r="L400" i="13"/>
  <c r="I400" i="13"/>
  <c r="H400" i="13"/>
  <c r="D400" i="13"/>
  <c r="S399" i="13"/>
  <c r="R399" i="13"/>
  <c r="H399" i="13"/>
  <c r="S398" i="13"/>
  <c r="R398" i="13"/>
  <c r="H398" i="13"/>
  <c r="AA397" i="13"/>
  <c r="W397" i="13"/>
  <c r="V397" i="13"/>
  <c r="S397" i="13"/>
  <c r="R397" i="13"/>
  <c r="Q397" i="13"/>
  <c r="P397" i="13"/>
  <c r="M397" i="13"/>
  <c r="L397" i="13"/>
  <c r="I397" i="13"/>
  <c r="K397" i="13" s="1"/>
  <c r="H397" i="13"/>
  <c r="Y397" i="13" s="1"/>
  <c r="S396" i="13"/>
  <c r="R396" i="13"/>
  <c r="I396" i="13"/>
  <c r="Z396" i="13" s="1"/>
  <c r="H396" i="13"/>
  <c r="Y396" i="13" s="1"/>
  <c r="AA395" i="13"/>
  <c r="W395" i="13"/>
  <c r="V395" i="13"/>
  <c r="S395" i="13"/>
  <c r="R395" i="13"/>
  <c r="Q395" i="13"/>
  <c r="P395" i="13"/>
  <c r="M395" i="13"/>
  <c r="L395" i="13"/>
  <c r="I395" i="13"/>
  <c r="K395" i="13" s="1"/>
  <c r="H395" i="13"/>
  <c r="Y395" i="13" s="1"/>
  <c r="S394" i="13"/>
  <c r="R394" i="13"/>
  <c r="I394" i="13"/>
  <c r="Z394" i="13" s="1"/>
  <c r="H394" i="13"/>
  <c r="Y394" i="13" s="1"/>
  <c r="AA393" i="13"/>
  <c r="W393" i="13"/>
  <c r="V393" i="13"/>
  <c r="S393" i="13"/>
  <c r="R393" i="13"/>
  <c r="Q393" i="13"/>
  <c r="P393" i="13"/>
  <c r="M393" i="13"/>
  <c r="L393" i="13"/>
  <c r="I393" i="13"/>
  <c r="K393" i="13" s="1"/>
  <c r="H393" i="13"/>
  <c r="Y393" i="13" s="1"/>
  <c r="D393" i="13"/>
  <c r="S392" i="13"/>
  <c r="R392" i="13"/>
  <c r="H392" i="13"/>
  <c r="S391" i="13"/>
  <c r="R391" i="13"/>
  <c r="H391" i="13"/>
  <c r="AA390" i="13"/>
  <c r="W390" i="13"/>
  <c r="V390" i="13"/>
  <c r="S390" i="13"/>
  <c r="U390" i="13" s="1"/>
  <c r="R390" i="13"/>
  <c r="Q390" i="13"/>
  <c r="P390" i="13"/>
  <c r="M390" i="13"/>
  <c r="L390" i="13"/>
  <c r="I390" i="13"/>
  <c r="H390" i="13"/>
  <c r="Y390" i="13" s="1"/>
  <c r="S389" i="13"/>
  <c r="R389" i="13"/>
  <c r="I389" i="13"/>
  <c r="Z389" i="13" s="1"/>
  <c r="H389" i="13"/>
  <c r="Y389" i="13" s="1"/>
  <c r="AA388" i="13"/>
  <c r="W388" i="13"/>
  <c r="V388" i="13"/>
  <c r="S388" i="13"/>
  <c r="R388" i="13"/>
  <c r="Q388" i="13"/>
  <c r="P388" i="13"/>
  <c r="M388" i="13"/>
  <c r="L388" i="13"/>
  <c r="I388" i="13"/>
  <c r="K388" i="13" s="1"/>
  <c r="H388" i="13"/>
  <c r="S387" i="13"/>
  <c r="R387" i="13"/>
  <c r="I387" i="13"/>
  <c r="Z387" i="13" s="1"/>
  <c r="H387" i="13"/>
  <c r="Y387" i="13" s="1"/>
  <c r="AA386" i="13"/>
  <c r="W386" i="13"/>
  <c r="V386" i="13"/>
  <c r="S386" i="13"/>
  <c r="U386" i="13" s="1"/>
  <c r="R386" i="13"/>
  <c r="Q386" i="13"/>
  <c r="P386" i="13"/>
  <c r="M386" i="13"/>
  <c r="L386" i="13"/>
  <c r="I386" i="13"/>
  <c r="H386" i="13"/>
  <c r="D386" i="13"/>
  <c r="S385" i="13"/>
  <c r="R385" i="13"/>
  <c r="H385" i="13"/>
  <c r="S384" i="13"/>
  <c r="R384" i="13"/>
  <c r="H384" i="13"/>
  <c r="AA383" i="13"/>
  <c r="W383" i="13"/>
  <c r="V383" i="13"/>
  <c r="S383" i="13"/>
  <c r="R383" i="13"/>
  <c r="Q383" i="13"/>
  <c r="P383" i="13"/>
  <c r="M383" i="13"/>
  <c r="L383" i="13"/>
  <c r="I383" i="13"/>
  <c r="K383" i="13" s="1"/>
  <c r="H383" i="13"/>
  <c r="Y383" i="13" s="1"/>
  <c r="S382" i="13"/>
  <c r="R382" i="13"/>
  <c r="I382" i="13"/>
  <c r="Z382" i="13" s="1"/>
  <c r="H382" i="13"/>
  <c r="Y382" i="13" s="1"/>
  <c r="AA381" i="13"/>
  <c r="W381" i="13"/>
  <c r="V381" i="13"/>
  <c r="S381" i="13"/>
  <c r="R381" i="13"/>
  <c r="Q381" i="13"/>
  <c r="P381" i="13"/>
  <c r="M381" i="13"/>
  <c r="L381" i="13"/>
  <c r="I381" i="13"/>
  <c r="K381" i="13" s="1"/>
  <c r="H381" i="13"/>
  <c r="Y381" i="13" s="1"/>
  <c r="S380" i="13"/>
  <c r="R380" i="13"/>
  <c r="I380" i="13"/>
  <c r="Z380" i="13" s="1"/>
  <c r="H380" i="13"/>
  <c r="Y380" i="13" s="1"/>
  <c r="AA379" i="13"/>
  <c r="W379" i="13"/>
  <c r="V379" i="13"/>
  <c r="S379" i="13"/>
  <c r="R379" i="13"/>
  <c r="Q379" i="13"/>
  <c r="P379" i="13"/>
  <c r="M379" i="13"/>
  <c r="L379" i="13"/>
  <c r="I379" i="13"/>
  <c r="K379" i="13" s="1"/>
  <c r="H379" i="13"/>
  <c r="Y379" i="13" s="1"/>
  <c r="D379" i="13"/>
  <c r="S378" i="13"/>
  <c r="R378" i="13"/>
  <c r="H378" i="13"/>
  <c r="S377" i="13"/>
  <c r="R377" i="13"/>
  <c r="H377" i="13"/>
  <c r="AA376" i="13"/>
  <c r="W376" i="13"/>
  <c r="V376" i="13"/>
  <c r="S376" i="13"/>
  <c r="U376" i="13" s="1"/>
  <c r="R376" i="13"/>
  <c r="Q376" i="13"/>
  <c r="P376" i="13"/>
  <c r="M376" i="13"/>
  <c r="L376" i="13"/>
  <c r="I376" i="13"/>
  <c r="H376" i="13"/>
  <c r="S375" i="13"/>
  <c r="R375" i="13"/>
  <c r="I375" i="13"/>
  <c r="Z375" i="13" s="1"/>
  <c r="H375" i="13"/>
  <c r="AA374" i="13"/>
  <c r="W374" i="13"/>
  <c r="V374" i="13"/>
  <c r="S374" i="13"/>
  <c r="R374" i="13"/>
  <c r="Q374" i="13"/>
  <c r="P374" i="13"/>
  <c r="M374" i="13"/>
  <c r="L374" i="13"/>
  <c r="I374" i="13"/>
  <c r="K374" i="13" s="1"/>
  <c r="H374" i="13"/>
  <c r="Y374" i="13" s="1"/>
  <c r="S373" i="13"/>
  <c r="R373" i="13"/>
  <c r="I373" i="13"/>
  <c r="Z373" i="13" s="1"/>
  <c r="H373" i="13"/>
  <c r="Y373" i="13" s="1"/>
  <c r="AA372" i="13"/>
  <c r="W372" i="13"/>
  <c r="V372" i="13"/>
  <c r="S372" i="13"/>
  <c r="R372" i="13"/>
  <c r="Q372" i="13"/>
  <c r="P372" i="13"/>
  <c r="M372" i="13"/>
  <c r="L372" i="13"/>
  <c r="I372" i="13"/>
  <c r="K372" i="13" s="1"/>
  <c r="H372" i="13"/>
  <c r="Y372" i="13" s="1"/>
  <c r="D372" i="13"/>
  <c r="C372" i="13"/>
  <c r="S371" i="13"/>
  <c r="R371" i="13"/>
  <c r="H371" i="13"/>
  <c r="S370" i="13"/>
  <c r="R370" i="13"/>
  <c r="H370" i="13"/>
  <c r="AA369" i="13"/>
  <c r="W369" i="13"/>
  <c r="V369" i="13"/>
  <c r="S369" i="13"/>
  <c r="R369" i="13"/>
  <c r="Q369" i="13"/>
  <c r="P369" i="13"/>
  <c r="M369" i="13"/>
  <c r="L369" i="13"/>
  <c r="I369" i="13"/>
  <c r="K369" i="13" s="1"/>
  <c r="H369" i="13"/>
  <c r="Y369" i="13" s="1"/>
  <c r="S368" i="13"/>
  <c r="R368" i="13"/>
  <c r="I368" i="13"/>
  <c r="Z368" i="13" s="1"/>
  <c r="H368" i="13"/>
  <c r="Y368" i="13" s="1"/>
  <c r="AA367" i="13"/>
  <c r="W367" i="13"/>
  <c r="V367" i="13"/>
  <c r="S367" i="13"/>
  <c r="R367" i="13"/>
  <c r="Q367" i="13"/>
  <c r="P367" i="13"/>
  <c r="M367" i="13"/>
  <c r="L367" i="13"/>
  <c r="I367" i="13"/>
  <c r="K367" i="13" s="1"/>
  <c r="H367" i="13"/>
  <c r="Y367" i="13" s="1"/>
  <c r="S366" i="13"/>
  <c r="R366" i="13"/>
  <c r="I366" i="13"/>
  <c r="Z366" i="13" s="1"/>
  <c r="H366" i="13"/>
  <c r="Y366" i="13" s="1"/>
  <c r="AA365" i="13"/>
  <c r="W365" i="13"/>
  <c r="V365" i="13"/>
  <c r="S365" i="13"/>
  <c r="R365" i="13"/>
  <c r="Q365" i="13"/>
  <c r="P365" i="13"/>
  <c r="M365" i="13"/>
  <c r="L365" i="13"/>
  <c r="I365" i="13"/>
  <c r="K365" i="13" s="1"/>
  <c r="H365" i="13"/>
  <c r="Y365" i="13" s="1"/>
  <c r="D365" i="13"/>
  <c r="S364" i="13"/>
  <c r="R364" i="13"/>
  <c r="H364" i="13"/>
  <c r="S363" i="13"/>
  <c r="R363" i="13"/>
  <c r="H363" i="13"/>
  <c r="AA362" i="13"/>
  <c r="W362" i="13"/>
  <c r="V362" i="13"/>
  <c r="S362" i="13"/>
  <c r="R362" i="13"/>
  <c r="Q362" i="13"/>
  <c r="P362" i="13"/>
  <c r="M362" i="13"/>
  <c r="L362" i="13"/>
  <c r="I362" i="13"/>
  <c r="K362" i="13" s="1"/>
  <c r="H362" i="13"/>
  <c r="Y362" i="13" s="1"/>
  <c r="S361" i="13"/>
  <c r="R361" i="13"/>
  <c r="I361" i="13"/>
  <c r="Z361" i="13" s="1"/>
  <c r="H361" i="13"/>
  <c r="Y361" i="13" s="1"/>
  <c r="AA360" i="13"/>
  <c r="W360" i="13"/>
  <c r="V360" i="13"/>
  <c r="S360" i="13"/>
  <c r="R360" i="13"/>
  <c r="Q360" i="13"/>
  <c r="P360" i="13"/>
  <c r="M360" i="13"/>
  <c r="L360" i="13"/>
  <c r="I360" i="13"/>
  <c r="K360" i="13" s="1"/>
  <c r="H360" i="13"/>
  <c r="Y360" i="13" s="1"/>
  <c r="S359" i="13"/>
  <c r="R359" i="13"/>
  <c r="I359" i="13"/>
  <c r="Z359" i="13" s="1"/>
  <c r="H359" i="13"/>
  <c r="Y359" i="13" s="1"/>
  <c r="C359" i="13"/>
  <c r="C360" i="13" s="1"/>
  <c r="C361" i="13" s="1"/>
  <c r="C362" i="13" s="1"/>
  <c r="C363" i="13" s="1"/>
  <c r="C364" i="13" s="1"/>
  <c r="C365" i="13" s="1"/>
  <c r="C366" i="13" s="1"/>
  <c r="C367" i="13" s="1"/>
  <c r="C368" i="13" s="1"/>
  <c r="C369" i="13" s="1"/>
  <c r="W358" i="13"/>
  <c r="V358" i="13"/>
  <c r="S358" i="13"/>
  <c r="U358" i="13" s="1"/>
  <c r="R358" i="13"/>
  <c r="Q358" i="13"/>
  <c r="P358" i="13"/>
  <c r="M358" i="13"/>
  <c r="L358" i="13"/>
  <c r="I358" i="13"/>
  <c r="H358" i="13"/>
  <c r="Y358" i="13" s="1"/>
  <c r="D358" i="13"/>
  <c r="S357" i="13"/>
  <c r="R357" i="13"/>
  <c r="H357" i="13"/>
  <c r="S356" i="13"/>
  <c r="R356" i="13"/>
  <c r="H356" i="13"/>
  <c r="AA355" i="13"/>
  <c r="W355" i="13"/>
  <c r="V355" i="13"/>
  <c r="S355" i="13"/>
  <c r="U355" i="13" s="1"/>
  <c r="R355" i="13"/>
  <c r="Q355" i="13"/>
  <c r="P355" i="13"/>
  <c r="M355" i="13"/>
  <c r="L355" i="13"/>
  <c r="I355" i="13"/>
  <c r="H355" i="13"/>
  <c r="S354" i="13"/>
  <c r="R354" i="13"/>
  <c r="I354" i="13"/>
  <c r="Z354" i="13" s="1"/>
  <c r="H354" i="13"/>
  <c r="Y354" i="13" s="1"/>
  <c r="AA353" i="13"/>
  <c r="W353" i="13"/>
  <c r="V353" i="13"/>
  <c r="S353" i="13"/>
  <c r="R353" i="13"/>
  <c r="Q353" i="13"/>
  <c r="P353" i="13"/>
  <c r="M353" i="13"/>
  <c r="L353" i="13"/>
  <c r="I353" i="13"/>
  <c r="K353" i="13" s="1"/>
  <c r="H353" i="13"/>
  <c r="S352" i="13"/>
  <c r="R352" i="13"/>
  <c r="I352" i="13"/>
  <c r="Z352" i="13" s="1"/>
  <c r="H352" i="13"/>
  <c r="Y352" i="13" s="1"/>
  <c r="AA351" i="13"/>
  <c r="W351" i="13"/>
  <c r="V351" i="13"/>
  <c r="S351" i="13"/>
  <c r="U351" i="13" s="1"/>
  <c r="R351" i="13"/>
  <c r="Q351" i="13"/>
  <c r="P351" i="13"/>
  <c r="M351" i="13"/>
  <c r="L351" i="13"/>
  <c r="I351" i="13"/>
  <c r="K351" i="13" s="1"/>
  <c r="H351" i="13"/>
  <c r="D351" i="13"/>
  <c r="S350" i="13"/>
  <c r="R350" i="13"/>
  <c r="H350" i="13"/>
  <c r="S349" i="13"/>
  <c r="R349" i="13"/>
  <c r="H349" i="13"/>
  <c r="AA348" i="13"/>
  <c r="W348" i="13"/>
  <c r="V348" i="13"/>
  <c r="S348" i="13"/>
  <c r="R348" i="13"/>
  <c r="Q348" i="13"/>
  <c r="P348" i="13"/>
  <c r="M348" i="13"/>
  <c r="L348" i="13"/>
  <c r="I348" i="13"/>
  <c r="K348" i="13" s="1"/>
  <c r="H348" i="13"/>
  <c r="Y348" i="13" s="1"/>
  <c r="S347" i="13"/>
  <c r="R347" i="13"/>
  <c r="I347" i="13"/>
  <c r="Z347" i="13" s="1"/>
  <c r="H347" i="13"/>
  <c r="Y347" i="13" s="1"/>
  <c r="AA346" i="13"/>
  <c r="W346" i="13"/>
  <c r="V346" i="13"/>
  <c r="S346" i="13"/>
  <c r="R346" i="13"/>
  <c r="Q346" i="13"/>
  <c r="P346" i="13"/>
  <c r="M346" i="13"/>
  <c r="L346" i="13"/>
  <c r="I346" i="13"/>
  <c r="K346" i="13" s="1"/>
  <c r="H346" i="13"/>
  <c r="Y346" i="13" s="1"/>
  <c r="S345" i="13"/>
  <c r="R345" i="13"/>
  <c r="I345" i="13"/>
  <c r="Z345" i="13" s="1"/>
  <c r="H345" i="13"/>
  <c r="Y345" i="13" s="1"/>
  <c r="AA344" i="13"/>
  <c r="W344" i="13"/>
  <c r="V344" i="13"/>
  <c r="S344" i="13"/>
  <c r="U344" i="13" s="1"/>
  <c r="R344" i="13"/>
  <c r="Q344" i="13"/>
  <c r="P344" i="13"/>
  <c r="M344" i="13"/>
  <c r="L344" i="13"/>
  <c r="I344" i="13"/>
  <c r="K344" i="13" s="1"/>
  <c r="H344" i="13"/>
  <c r="D344" i="13"/>
  <c r="S343" i="13"/>
  <c r="R343" i="13"/>
  <c r="H343" i="13"/>
  <c r="S342" i="13"/>
  <c r="R342" i="13"/>
  <c r="H342" i="13"/>
  <c r="AA341" i="13"/>
  <c r="W341" i="13"/>
  <c r="V341" i="13"/>
  <c r="S341" i="13"/>
  <c r="R341" i="13"/>
  <c r="Q341" i="13"/>
  <c r="P341" i="13"/>
  <c r="M341" i="13"/>
  <c r="L341" i="13"/>
  <c r="I341" i="13"/>
  <c r="K341" i="13" s="1"/>
  <c r="H341" i="13"/>
  <c r="Y341" i="13" s="1"/>
  <c r="S340" i="13"/>
  <c r="R340" i="13"/>
  <c r="I340" i="13"/>
  <c r="Z340" i="13" s="1"/>
  <c r="H340" i="13"/>
  <c r="Y340" i="13" s="1"/>
  <c r="AA339" i="13"/>
  <c r="W339" i="13"/>
  <c r="V339" i="13"/>
  <c r="S339" i="13"/>
  <c r="R339" i="13"/>
  <c r="Q339" i="13"/>
  <c r="P339" i="13"/>
  <c r="M339" i="13"/>
  <c r="L339" i="13"/>
  <c r="I339" i="13"/>
  <c r="K339" i="13" s="1"/>
  <c r="H339" i="13"/>
  <c r="Y339" i="13" s="1"/>
  <c r="S338" i="13"/>
  <c r="R338" i="13"/>
  <c r="I338" i="13"/>
  <c r="Z338" i="13" s="1"/>
  <c r="H338" i="13"/>
  <c r="Y338" i="13" s="1"/>
  <c r="C338" i="13"/>
  <c r="AA337" i="13"/>
  <c r="W337" i="13"/>
  <c r="V337" i="13"/>
  <c r="S337" i="13"/>
  <c r="U337" i="13" s="1"/>
  <c r="R337" i="13"/>
  <c r="Q337" i="13"/>
  <c r="P337" i="13"/>
  <c r="M337" i="13"/>
  <c r="L337" i="13"/>
  <c r="I337" i="13"/>
  <c r="K337" i="13" s="1"/>
  <c r="H337" i="13"/>
  <c r="D337" i="13"/>
  <c r="S336" i="13"/>
  <c r="R336" i="13"/>
  <c r="H336" i="13"/>
  <c r="S335" i="13"/>
  <c r="R335" i="13"/>
  <c r="H335" i="13"/>
  <c r="AA334" i="13"/>
  <c r="W334" i="13"/>
  <c r="V334" i="13"/>
  <c r="S334" i="13"/>
  <c r="U334" i="13" s="1"/>
  <c r="R334" i="13"/>
  <c r="Q334" i="13"/>
  <c r="P334" i="13"/>
  <c r="M334" i="13"/>
  <c r="L334" i="13"/>
  <c r="I334" i="13"/>
  <c r="K334" i="13" s="1"/>
  <c r="H334" i="13"/>
  <c r="S333" i="13"/>
  <c r="R333" i="13"/>
  <c r="I333" i="13"/>
  <c r="Z333" i="13" s="1"/>
  <c r="H333" i="13"/>
  <c r="Y333" i="13" s="1"/>
  <c r="AA332" i="13"/>
  <c r="W332" i="13"/>
  <c r="V332" i="13"/>
  <c r="S332" i="13"/>
  <c r="U332" i="13" s="1"/>
  <c r="R332" i="13"/>
  <c r="Q332" i="13"/>
  <c r="P332" i="13"/>
  <c r="M332" i="13"/>
  <c r="L332" i="13"/>
  <c r="I332" i="13"/>
  <c r="K332" i="13" s="1"/>
  <c r="H332" i="13"/>
  <c r="S331" i="13"/>
  <c r="R331" i="13"/>
  <c r="I331" i="13"/>
  <c r="Z331" i="13" s="1"/>
  <c r="H331" i="13"/>
  <c r="Y331" i="13" s="1"/>
  <c r="AA330" i="13"/>
  <c r="W330" i="13"/>
  <c r="V330" i="13"/>
  <c r="S330" i="13"/>
  <c r="U330" i="13" s="1"/>
  <c r="R330" i="13"/>
  <c r="Q330" i="13"/>
  <c r="P330" i="13"/>
  <c r="M330" i="13"/>
  <c r="L330" i="13"/>
  <c r="I330" i="13"/>
  <c r="K330" i="13" s="1"/>
  <c r="H330" i="13"/>
  <c r="D330" i="13"/>
  <c r="S329" i="13"/>
  <c r="R329" i="13"/>
  <c r="N329" i="13"/>
  <c r="H329" i="13"/>
  <c r="Y329" i="13" s="1"/>
  <c r="S328" i="13"/>
  <c r="R328" i="13"/>
  <c r="H328" i="13"/>
  <c r="AA327" i="13"/>
  <c r="W327" i="13"/>
  <c r="V327" i="13"/>
  <c r="S327" i="13"/>
  <c r="R327" i="13"/>
  <c r="Q327" i="13"/>
  <c r="P327" i="13"/>
  <c r="M327" i="13"/>
  <c r="L327" i="13"/>
  <c r="I327" i="13"/>
  <c r="H327" i="13"/>
  <c r="Y327" i="13" s="1"/>
  <c r="S326" i="13"/>
  <c r="R326" i="13"/>
  <c r="I326" i="13"/>
  <c r="Z326" i="13" s="1"/>
  <c r="H326" i="13"/>
  <c r="Y326" i="13" s="1"/>
  <c r="AA325" i="13"/>
  <c r="W325" i="13"/>
  <c r="V325" i="13"/>
  <c r="S325" i="13"/>
  <c r="R325" i="13"/>
  <c r="Q325" i="13"/>
  <c r="P325" i="13"/>
  <c r="M325" i="13"/>
  <c r="L325" i="13"/>
  <c r="I325" i="13"/>
  <c r="H325" i="13"/>
  <c r="Y325" i="13" s="1"/>
  <c r="C325" i="13"/>
  <c r="C326" i="13" s="1"/>
  <c r="C327" i="13" s="1"/>
  <c r="C328" i="13" s="1"/>
  <c r="C329" i="13" s="1"/>
  <c r="C330" i="13" s="1"/>
  <c r="C331" i="13" s="1"/>
  <c r="C332" i="13" s="1"/>
  <c r="C333" i="13" s="1"/>
  <c r="C334" i="13" s="1"/>
  <c r="C335" i="13" s="1"/>
  <c r="S324" i="13"/>
  <c r="R324" i="13"/>
  <c r="I324" i="13"/>
  <c r="Z324" i="13" s="1"/>
  <c r="H324" i="13"/>
  <c r="Y324" i="13" s="1"/>
  <c r="AA323" i="13"/>
  <c r="W323" i="13"/>
  <c r="V323" i="13"/>
  <c r="S323" i="13"/>
  <c r="U323" i="13" s="1"/>
  <c r="R323" i="13"/>
  <c r="Q323" i="13"/>
  <c r="P323" i="13"/>
  <c r="M323" i="13"/>
  <c r="L323" i="13"/>
  <c r="I323" i="13"/>
  <c r="K323" i="13" s="1"/>
  <c r="H323" i="13"/>
  <c r="D323" i="13"/>
  <c r="C323" i="13"/>
  <c r="S322" i="13"/>
  <c r="R322" i="13"/>
  <c r="H322" i="13"/>
  <c r="S321" i="13"/>
  <c r="R321" i="13"/>
  <c r="H321" i="13"/>
  <c r="AA320" i="13"/>
  <c r="W320" i="13"/>
  <c r="V320" i="13"/>
  <c r="S320" i="13"/>
  <c r="U320" i="13" s="1"/>
  <c r="R320" i="13"/>
  <c r="Q320" i="13"/>
  <c r="P320" i="13"/>
  <c r="M320" i="13"/>
  <c r="L320" i="13"/>
  <c r="I320" i="13"/>
  <c r="K320" i="13" s="1"/>
  <c r="H320" i="13"/>
  <c r="S319" i="13"/>
  <c r="R319" i="13"/>
  <c r="I319" i="13"/>
  <c r="Z319" i="13" s="1"/>
  <c r="H319" i="13"/>
  <c r="Y319" i="13" s="1"/>
  <c r="AA318" i="13"/>
  <c r="W318" i="13"/>
  <c r="V318" i="13"/>
  <c r="S318" i="13"/>
  <c r="U318" i="13" s="1"/>
  <c r="R318" i="13"/>
  <c r="Q318" i="13"/>
  <c r="P318" i="13"/>
  <c r="M318" i="13"/>
  <c r="L318" i="13"/>
  <c r="I318" i="13"/>
  <c r="K318" i="13" s="1"/>
  <c r="H318" i="13"/>
  <c r="S317" i="13"/>
  <c r="R317" i="13"/>
  <c r="I317" i="13"/>
  <c r="Z317" i="13" s="1"/>
  <c r="H317" i="13"/>
  <c r="Y317" i="13" s="1"/>
  <c r="AA316" i="13"/>
  <c r="W316" i="13"/>
  <c r="V316" i="13"/>
  <c r="S316" i="13"/>
  <c r="U316" i="13" s="1"/>
  <c r="R316" i="13"/>
  <c r="Q316" i="13"/>
  <c r="P316" i="13"/>
  <c r="M316" i="13"/>
  <c r="L316" i="13"/>
  <c r="I316" i="13"/>
  <c r="K316" i="13" s="1"/>
  <c r="H316" i="13"/>
  <c r="Y316" i="13" s="1"/>
  <c r="D316" i="13"/>
  <c r="S315" i="13"/>
  <c r="R315" i="13"/>
  <c r="H315" i="13"/>
  <c r="S314" i="13"/>
  <c r="R314" i="13"/>
  <c r="H314" i="13"/>
  <c r="AA313" i="13"/>
  <c r="W313" i="13"/>
  <c r="V313" i="13"/>
  <c r="S313" i="13"/>
  <c r="R313" i="13"/>
  <c r="Q313" i="13"/>
  <c r="P313" i="13"/>
  <c r="M313" i="13"/>
  <c r="L313" i="13"/>
  <c r="I313" i="13"/>
  <c r="H313" i="13"/>
  <c r="Y313" i="13" s="1"/>
  <c r="S312" i="13"/>
  <c r="R312" i="13"/>
  <c r="H312" i="13"/>
  <c r="AA311" i="13"/>
  <c r="W311" i="13"/>
  <c r="V311" i="13"/>
  <c r="S311" i="13"/>
  <c r="R311" i="13"/>
  <c r="Q311" i="13"/>
  <c r="P311" i="13"/>
  <c r="M311" i="13"/>
  <c r="L311" i="13"/>
  <c r="I311" i="13"/>
  <c r="H311" i="13"/>
  <c r="Y311" i="13" s="1"/>
  <c r="S310" i="13"/>
  <c r="R310" i="13"/>
  <c r="I310" i="13"/>
  <c r="Z310" i="13" s="1"/>
  <c r="H310" i="13"/>
  <c r="Y310" i="13" s="1"/>
  <c r="AA309" i="13"/>
  <c r="W309" i="13"/>
  <c r="V309" i="13"/>
  <c r="S309" i="13"/>
  <c r="R309" i="13"/>
  <c r="Q309" i="13"/>
  <c r="P309" i="13"/>
  <c r="M309" i="13"/>
  <c r="L309" i="13"/>
  <c r="I309" i="13"/>
  <c r="H309" i="13"/>
  <c r="Y309" i="13" s="1"/>
  <c r="D309" i="13"/>
  <c r="S308" i="13"/>
  <c r="R308" i="13"/>
  <c r="H308" i="13"/>
  <c r="S307" i="13"/>
  <c r="R307" i="13"/>
  <c r="H307" i="13"/>
  <c r="AA306" i="13"/>
  <c r="W306" i="13"/>
  <c r="V306" i="13"/>
  <c r="S306" i="13"/>
  <c r="U306" i="13" s="1"/>
  <c r="R306" i="13"/>
  <c r="Q306" i="13"/>
  <c r="P306" i="13"/>
  <c r="M306" i="13"/>
  <c r="L306" i="13"/>
  <c r="I306" i="13"/>
  <c r="K306" i="13" s="1"/>
  <c r="H306" i="13"/>
  <c r="S305" i="13"/>
  <c r="R305" i="13"/>
  <c r="I305" i="13"/>
  <c r="Z305" i="13" s="1"/>
  <c r="H305" i="13"/>
  <c r="Y305" i="13" s="1"/>
  <c r="AA304" i="13"/>
  <c r="W304" i="13"/>
  <c r="V304" i="13"/>
  <c r="S304" i="13"/>
  <c r="R304" i="13"/>
  <c r="Q304" i="13"/>
  <c r="P304" i="13"/>
  <c r="M304" i="13"/>
  <c r="L304" i="13"/>
  <c r="I304" i="13"/>
  <c r="H304" i="13"/>
  <c r="Y304" i="13" s="1"/>
  <c r="S303" i="13"/>
  <c r="R303" i="13"/>
  <c r="I303" i="13"/>
  <c r="Z303" i="13" s="1"/>
  <c r="H303" i="13"/>
  <c r="Y303" i="13" s="1"/>
  <c r="AA302" i="13"/>
  <c r="W302" i="13"/>
  <c r="V302" i="13"/>
  <c r="S302" i="13"/>
  <c r="R302" i="13"/>
  <c r="Q302" i="13"/>
  <c r="P302" i="13"/>
  <c r="M302" i="13"/>
  <c r="L302" i="13"/>
  <c r="I302" i="13"/>
  <c r="H302" i="13"/>
  <c r="Y302" i="13" s="1"/>
  <c r="D302" i="13"/>
  <c r="S301" i="13"/>
  <c r="R301" i="13"/>
  <c r="H301" i="13"/>
  <c r="S300" i="13"/>
  <c r="R300" i="13"/>
  <c r="H300" i="13"/>
  <c r="AA299" i="13"/>
  <c r="W299" i="13"/>
  <c r="V299" i="13"/>
  <c r="S299" i="13"/>
  <c r="R299" i="13"/>
  <c r="Q299" i="13"/>
  <c r="P299" i="13"/>
  <c r="M299" i="13"/>
  <c r="L299" i="13"/>
  <c r="I299" i="13"/>
  <c r="H299" i="13"/>
  <c r="Y299" i="13" s="1"/>
  <c r="S298" i="13"/>
  <c r="R298" i="13"/>
  <c r="I298" i="13"/>
  <c r="Z298" i="13" s="1"/>
  <c r="H298" i="13"/>
  <c r="Y298" i="13" s="1"/>
  <c r="AA297" i="13"/>
  <c r="W297" i="13"/>
  <c r="V297" i="13"/>
  <c r="S297" i="13"/>
  <c r="R297" i="13"/>
  <c r="Q297" i="13"/>
  <c r="P297" i="13"/>
  <c r="M297" i="13"/>
  <c r="L297" i="13"/>
  <c r="I297" i="13"/>
  <c r="H297" i="13"/>
  <c r="Y297" i="13" s="1"/>
  <c r="S296" i="13"/>
  <c r="R296" i="13"/>
  <c r="I296" i="13"/>
  <c r="Z296" i="13" s="1"/>
  <c r="H296" i="13"/>
  <c r="Y296" i="13" s="1"/>
  <c r="AA295" i="13"/>
  <c r="W295" i="13"/>
  <c r="V295" i="13"/>
  <c r="S295" i="13"/>
  <c r="R295" i="13"/>
  <c r="Q295" i="13"/>
  <c r="P295" i="13"/>
  <c r="M295" i="13"/>
  <c r="L295" i="13"/>
  <c r="I295" i="13"/>
  <c r="H295" i="13"/>
  <c r="Y295" i="13" s="1"/>
  <c r="D295" i="13"/>
  <c r="S294" i="13"/>
  <c r="R294" i="13"/>
  <c r="H294" i="13"/>
  <c r="S293" i="13"/>
  <c r="R293" i="13"/>
  <c r="H293" i="13"/>
  <c r="AA292" i="13"/>
  <c r="W292" i="13"/>
  <c r="V292" i="13"/>
  <c r="S292" i="13"/>
  <c r="R292" i="13"/>
  <c r="Q292" i="13"/>
  <c r="P292" i="13"/>
  <c r="M292" i="13"/>
  <c r="L292" i="13"/>
  <c r="I292" i="13"/>
  <c r="H292" i="13"/>
  <c r="Y292" i="13" s="1"/>
  <c r="S291" i="13"/>
  <c r="R291" i="13"/>
  <c r="I291" i="13"/>
  <c r="Z291" i="13" s="1"/>
  <c r="H291" i="13"/>
  <c r="Y291" i="13" s="1"/>
  <c r="C291" i="13"/>
  <c r="C292" i="13" s="1"/>
  <c r="C293" i="13" s="1"/>
  <c r="C294" i="13" s="1"/>
  <c r="C295" i="13" s="1"/>
  <c r="C296" i="13" s="1"/>
  <c r="C297" i="13" s="1"/>
  <c r="C298" i="13" s="1"/>
  <c r="C299" i="13" s="1"/>
  <c r="C300" i="13" s="1"/>
  <c r="C301" i="13" s="1"/>
  <c r="C302" i="13" s="1"/>
  <c r="C303" i="13" s="1"/>
  <c r="C304" i="13" s="1"/>
  <c r="C305" i="13" s="1"/>
  <c r="AA290" i="13"/>
  <c r="W290" i="13"/>
  <c r="V290" i="13"/>
  <c r="S290" i="13"/>
  <c r="R290" i="13"/>
  <c r="Q290" i="13"/>
  <c r="P290" i="13"/>
  <c r="M290" i="13"/>
  <c r="L290" i="13"/>
  <c r="I290" i="13"/>
  <c r="H290" i="13"/>
  <c r="Y290" i="13" s="1"/>
  <c r="S289" i="13"/>
  <c r="R289" i="13"/>
  <c r="I289" i="13"/>
  <c r="Z289" i="13" s="1"/>
  <c r="H289" i="13"/>
  <c r="Y289" i="13" s="1"/>
  <c r="AA288" i="13"/>
  <c r="W288" i="13"/>
  <c r="V288" i="13"/>
  <c r="S288" i="13"/>
  <c r="R288" i="13"/>
  <c r="Q288" i="13"/>
  <c r="P288" i="13"/>
  <c r="M288" i="13"/>
  <c r="L288" i="13"/>
  <c r="I288" i="13"/>
  <c r="H288" i="13"/>
  <c r="Y288" i="13" s="1"/>
  <c r="D288" i="13"/>
  <c r="S287" i="13"/>
  <c r="R287" i="13"/>
  <c r="H287" i="13"/>
  <c r="AA285" i="13"/>
  <c r="W285" i="13"/>
  <c r="V285" i="13"/>
  <c r="S285" i="13"/>
  <c r="U285" i="13" s="1"/>
  <c r="R285" i="13"/>
  <c r="Q285" i="13"/>
  <c r="P285" i="13"/>
  <c r="M285" i="13"/>
  <c r="L285" i="13"/>
  <c r="I285" i="13"/>
  <c r="K285" i="13" s="1"/>
  <c r="H285" i="13"/>
  <c r="Y285" i="13" s="1"/>
  <c r="S284" i="13"/>
  <c r="R284" i="13"/>
  <c r="I284" i="13"/>
  <c r="Z284" i="13" s="1"/>
  <c r="H284" i="13"/>
  <c r="Y284" i="13" s="1"/>
  <c r="AA283" i="13"/>
  <c r="W283" i="13"/>
  <c r="V283" i="13"/>
  <c r="S283" i="13"/>
  <c r="U283" i="13" s="1"/>
  <c r="R283" i="13"/>
  <c r="Q283" i="13"/>
  <c r="P283" i="13"/>
  <c r="M283" i="13"/>
  <c r="L283" i="13"/>
  <c r="I283" i="13"/>
  <c r="K283" i="13" s="1"/>
  <c r="H283" i="13"/>
  <c r="S282" i="13"/>
  <c r="R282" i="13"/>
  <c r="I282" i="13"/>
  <c r="Z282" i="13" s="1"/>
  <c r="H282" i="13"/>
  <c r="Y282" i="13" s="1"/>
  <c r="AA281" i="13"/>
  <c r="W281" i="13"/>
  <c r="V281" i="13"/>
  <c r="S281" i="13"/>
  <c r="R281" i="13"/>
  <c r="Q281" i="13"/>
  <c r="P281" i="13"/>
  <c r="M281" i="13"/>
  <c r="L281" i="13"/>
  <c r="I281" i="13"/>
  <c r="H281" i="13"/>
  <c r="Y281" i="13" s="1"/>
  <c r="D281" i="13"/>
  <c r="S280" i="13"/>
  <c r="R280" i="13"/>
  <c r="H280" i="13"/>
  <c r="S279" i="13"/>
  <c r="R279" i="13"/>
  <c r="H279" i="13"/>
  <c r="C279" i="13"/>
  <c r="C280" i="13" s="1"/>
  <c r="C281" i="13" s="1"/>
  <c r="C282" i="13" s="1"/>
  <c r="AA278" i="13"/>
  <c r="W278" i="13"/>
  <c r="V278" i="13"/>
  <c r="S278" i="13"/>
  <c r="R278" i="13"/>
  <c r="Q278" i="13"/>
  <c r="P278" i="13"/>
  <c r="M278" i="13"/>
  <c r="L278" i="13"/>
  <c r="I278" i="13"/>
  <c r="H278" i="13"/>
  <c r="Y278" i="13" s="1"/>
  <c r="W277" i="13"/>
  <c r="V277" i="13"/>
  <c r="S277" i="13"/>
  <c r="R277" i="13"/>
  <c r="M277" i="13"/>
  <c r="L277" i="13"/>
  <c r="I277" i="13"/>
  <c r="H277" i="13"/>
  <c r="Y277" i="13" s="1"/>
  <c r="AA276" i="13"/>
  <c r="W276" i="13"/>
  <c r="V276" i="13"/>
  <c r="S276" i="13"/>
  <c r="U276" i="13" s="1"/>
  <c r="R276" i="13"/>
  <c r="Q276" i="13"/>
  <c r="P276" i="13"/>
  <c r="I276" i="13"/>
  <c r="H276" i="13"/>
  <c r="S275" i="13"/>
  <c r="R275" i="13"/>
  <c r="I275" i="13"/>
  <c r="Z275" i="13" s="1"/>
  <c r="H275" i="13"/>
  <c r="Y275" i="13" s="1"/>
  <c r="AA274" i="13"/>
  <c r="W274" i="13"/>
  <c r="V274" i="13"/>
  <c r="S274" i="13"/>
  <c r="R274" i="13"/>
  <c r="Q274" i="13"/>
  <c r="P274" i="13"/>
  <c r="M274" i="13"/>
  <c r="L274" i="13"/>
  <c r="I274" i="13"/>
  <c r="H274" i="13"/>
  <c r="Y274" i="13" s="1"/>
  <c r="D274" i="13"/>
  <c r="S273" i="13"/>
  <c r="R273" i="13"/>
  <c r="H273" i="13"/>
  <c r="S272" i="13"/>
  <c r="R272" i="13"/>
  <c r="H272" i="13"/>
  <c r="AA271" i="13"/>
  <c r="W271" i="13"/>
  <c r="V271" i="13"/>
  <c r="S271" i="13"/>
  <c r="U271" i="13" s="1"/>
  <c r="R271" i="13"/>
  <c r="Q271" i="13"/>
  <c r="P271" i="13"/>
  <c r="M271" i="13"/>
  <c r="L271" i="13"/>
  <c r="I271" i="13"/>
  <c r="K271" i="13" s="1"/>
  <c r="H271" i="13"/>
  <c r="S270" i="13"/>
  <c r="R270" i="13"/>
  <c r="I270" i="13"/>
  <c r="Z270" i="13" s="1"/>
  <c r="H270" i="13"/>
  <c r="Y270" i="13" s="1"/>
  <c r="AA269" i="13"/>
  <c r="W269" i="13"/>
  <c r="V269" i="13"/>
  <c r="S269" i="13"/>
  <c r="U269" i="13" s="1"/>
  <c r="R269" i="13"/>
  <c r="Q269" i="13"/>
  <c r="P269" i="13"/>
  <c r="M269" i="13"/>
  <c r="L269" i="13"/>
  <c r="I269" i="13"/>
  <c r="K269" i="13" s="1"/>
  <c r="H269" i="13"/>
  <c r="Y269" i="13" s="1"/>
  <c r="S268" i="13"/>
  <c r="R268" i="13"/>
  <c r="I268" i="13"/>
  <c r="H268" i="13"/>
  <c r="Y268" i="13" s="1"/>
  <c r="AA267" i="13"/>
  <c r="W267" i="13"/>
  <c r="V267" i="13"/>
  <c r="S267" i="13"/>
  <c r="R267" i="13"/>
  <c r="Q267" i="13"/>
  <c r="P267" i="13"/>
  <c r="M267" i="13"/>
  <c r="L267" i="13"/>
  <c r="I267" i="13"/>
  <c r="H267" i="13"/>
  <c r="Y267" i="13" s="1"/>
  <c r="D267" i="13"/>
  <c r="S266" i="13"/>
  <c r="R266" i="13"/>
  <c r="H266" i="13"/>
  <c r="S265" i="13"/>
  <c r="R265" i="13"/>
  <c r="H265" i="13"/>
  <c r="AA264" i="13"/>
  <c r="W264" i="13"/>
  <c r="V264" i="13"/>
  <c r="S264" i="13"/>
  <c r="R264" i="13"/>
  <c r="Q264" i="13"/>
  <c r="P264" i="13"/>
  <c r="M264" i="13"/>
  <c r="L264" i="13"/>
  <c r="I264" i="13"/>
  <c r="K264" i="13" s="1"/>
  <c r="H264" i="13"/>
  <c r="Y264" i="13" s="1"/>
  <c r="D264" i="13"/>
  <c r="S263" i="13"/>
  <c r="R263" i="13"/>
  <c r="I263" i="13"/>
  <c r="Z263" i="13" s="1"/>
  <c r="H263" i="13"/>
  <c r="Y263" i="13" s="1"/>
  <c r="AA262" i="13"/>
  <c r="W262" i="13"/>
  <c r="V262" i="13"/>
  <c r="S262" i="13"/>
  <c r="U262" i="13" s="1"/>
  <c r="R262" i="13"/>
  <c r="Q262" i="13"/>
  <c r="P262" i="13"/>
  <c r="M262" i="13"/>
  <c r="L262" i="13"/>
  <c r="I262" i="13"/>
  <c r="H262" i="13"/>
  <c r="Y262" i="13" s="1"/>
  <c r="S261" i="13"/>
  <c r="R261" i="13"/>
  <c r="I261" i="13"/>
  <c r="Z261" i="13" s="1"/>
  <c r="H261" i="13"/>
  <c r="Y261" i="13" s="1"/>
  <c r="AA260" i="13"/>
  <c r="W260" i="13"/>
  <c r="V260" i="13"/>
  <c r="S260" i="13"/>
  <c r="R260" i="13"/>
  <c r="Q260" i="13"/>
  <c r="P260" i="13"/>
  <c r="M260" i="13"/>
  <c r="L260" i="13"/>
  <c r="I260" i="13"/>
  <c r="K260" i="13" s="1"/>
  <c r="H260" i="13"/>
  <c r="D260" i="13"/>
  <c r="S259" i="13"/>
  <c r="R259" i="13"/>
  <c r="H259" i="13"/>
  <c r="S258" i="13"/>
  <c r="R258" i="13"/>
  <c r="H258" i="13"/>
  <c r="AA257" i="13"/>
  <c r="W257" i="13"/>
  <c r="V257" i="13"/>
  <c r="S257" i="13"/>
  <c r="U257" i="13" s="1"/>
  <c r="R257" i="13"/>
  <c r="Q257" i="13"/>
  <c r="P257" i="13"/>
  <c r="M257" i="13"/>
  <c r="L257" i="13"/>
  <c r="I257" i="13"/>
  <c r="K257" i="13" s="1"/>
  <c r="H257" i="13"/>
  <c r="S256" i="13"/>
  <c r="R256" i="13"/>
  <c r="I256" i="13"/>
  <c r="Z256" i="13" s="1"/>
  <c r="H256" i="13"/>
  <c r="Y256" i="13" s="1"/>
  <c r="AA255" i="13"/>
  <c r="W255" i="13"/>
  <c r="V255" i="13"/>
  <c r="S255" i="13"/>
  <c r="R255" i="13"/>
  <c r="Q255" i="13"/>
  <c r="P255" i="13"/>
  <c r="M255" i="13"/>
  <c r="L255" i="13"/>
  <c r="I255" i="13"/>
  <c r="K255" i="13" s="1"/>
  <c r="H255" i="13"/>
  <c r="Y255" i="13" s="1"/>
  <c r="S254" i="13"/>
  <c r="R254" i="13"/>
  <c r="H254" i="13"/>
  <c r="AA253" i="13"/>
  <c r="W253" i="13"/>
  <c r="V253" i="13"/>
  <c r="S253" i="13"/>
  <c r="R253" i="13"/>
  <c r="Q253" i="13"/>
  <c r="P253" i="13"/>
  <c r="M253" i="13"/>
  <c r="L253" i="13"/>
  <c r="I253" i="13"/>
  <c r="K253" i="13" s="1"/>
  <c r="H253" i="13"/>
  <c r="Y253" i="13" s="1"/>
  <c r="D253" i="13"/>
  <c r="S252" i="13"/>
  <c r="R252" i="13"/>
  <c r="H252" i="13"/>
  <c r="S251" i="13"/>
  <c r="R251" i="13"/>
  <c r="H251" i="13"/>
  <c r="W250" i="13"/>
  <c r="V250" i="13"/>
  <c r="S250" i="13"/>
  <c r="U250" i="13" s="1"/>
  <c r="R250" i="13"/>
  <c r="Q250" i="13"/>
  <c r="P250" i="13"/>
  <c r="H250" i="13"/>
  <c r="S249" i="13"/>
  <c r="R249" i="13"/>
  <c r="I249" i="13"/>
  <c r="Z249" i="13" s="1"/>
  <c r="H249" i="13"/>
  <c r="Y249" i="13" s="1"/>
  <c r="W248" i="13"/>
  <c r="V248" i="13"/>
  <c r="S248" i="13"/>
  <c r="U248" i="13" s="1"/>
  <c r="R248" i="13"/>
  <c r="Q248" i="13"/>
  <c r="P248" i="13"/>
  <c r="H248" i="13"/>
  <c r="S247" i="13"/>
  <c r="R247" i="13"/>
  <c r="I247" i="13"/>
  <c r="Z247" i="13" s="1"/>
  <c r="H247" i="13"/>
  <c r="Y247" i="13" s="1"/>
  <c r="AA246" i="13"/>
  <c r="W246" i="13"/>
  <c r="V246" i="13"/>
  <c r="S246" i="13"/>
  <c r="U246" i="13" s="1"/>
  <c r="R246" i="13"/>
  <c r="Q246" i="13"/>
  <c r="P246" i="13"/>
  <c r="M246" i="13"/>
  <c r="L246" i="13"/>
  <c r="I246" i="13"/>
  <c r="H246" i="13"/>
  <c r="Y246" i="13" s="1"/>
  <c r="D246" i="13"/>
  <c r="S245" i="13"/>
  <c r="R245" i="13"/>
  <c r="H245" i="13"/>
  <c r="S244" i="13"/>
  <c r="R244" i="13"/>
  <c r="H244" i="13"/>
  <c r="AA243" i="13"/>
  <c r="W243" i="13"/>
  <c r="V243" i="13"/>
  <c r="S243" i="13"/>
  <c r="U243" i="13" s="1"/>
  <c r="R243" i="13"/>
  <c r="Q243" i="13"/>
  <c r="P243" i="13"/>
  <c r="M243" i="13"/>
  <c r="L243" i="13"/>
  <c r="I243" i="13"/>
  <c r="H243" i="13"/>
  <c r="Y243" i="13" s="1"/>
  <c r="S242" i="13"/>
  <c r="R242" i="13"/>
  <c r="I242" i="13"/>
  <c r="Z242" i="13" s="1"/>
  <c r="H242" i="13"/>
  <c r="Y242" i="13" s="1"/>
  <c r="AA241" i="13"/>
  <c r="W241" i="13"/>
  <c r="V241" i="13"/>
  <c r="S241" i="13"/>
  <c r="R241" i="13"/>
  <c r="Q241" i="13"/>
  <c r="P241" i="13"/>
  <c r="M241" i="13"/>
  <c r="L241" i="13"/>
  <c r="I241" i="13"/>
  <c r="K241" i="13" s="1"/>
  <c r="H241" i="13"/>
  <c r="Y241" i="13" s="1"/>
  <c r="S240" i="13"/>
  <c r="R240" i="13"/>
  <c r="I240" i="13"/>
  <c r="Z240" i="13" s="1"/>
  <c r="H240" i="13"/>
  <c r="Y240" i="13" s="1"/>
  <c r="AA239" i="13"/>
  <c r="W239" i="13"/>
  <c r="V239" i="13"/>
  <c r="S239" i="13"/>
  <c r="U239" i="13" s="1"/>
  <c r="R239" i="13"/>
  <c r="Q239" i="13"/>
  <c r="P239" i="13"/>
  <c r="M239" i="13"/>
  <c r="L239" i="13"/>
  <c r="I239" i="13"/>
  <c r="H239" i="13"/>
  <c r="Y239" i="13" s="1"/>
  <c r="D239" i="13"/>
  <c r="S238" i="13"/>
  <c r="R238" i="13"/>
  <c r="H238" i="13"/>
  <c r="S237" i="13"/>
  <c r="R237" i="13"/>
  <c r="H237" i="13"/>
  <c r="AA236" i="13"/>
  <c r="W236" i="13"/>
  <c r="V236" i="13"/>
  <c r="S236" i="13"/>
  <c r="U236" i="13" s="1"/>
  <c r="R236" i="13"/>
  <c r="Q236" i="13"/>
  <c r="P236" i="13"/>
  <c r="M236" i="13"/>
  <c r="L236" i="13"/>
  <c r="I236" i="13"/>
  <c r="K236" i="13" s="1"/>
  <c r="H236" i="13"/>
  <c r="Y236" i="13" s="1"/>
  <c r="S235" i="13"/>
  <c r="R235" i="13"/>
  <c r="I235" i="13"/>
  <c r="Z235" i="13" s="1"/>
  <c r="H235" i="13"/>
  <c r="Y235" i="13" s="1"/>
  <c r="AA234" i="13"/>
  <c r="W234" i="13"/>
  <c r="V234" i="13"/>
  <c r="S234" i="13"/>
  <c r="U234" i="13" s="1"/>
  <c r="R234" i="13"/>
  <c r="Q234" i="13"/>
  <c r="P234" i="13"/>
  <c r="M234" i="13"/>
  <c r="L234" i="13"/>
  <c r="I234" i="13"/>
  <c r="K234" i="13" s="1"/>
  <c r="H234" i="13"/>
  <c r="Y234" i="13" s="1"/>
  <c r="S233" i="13"/>
  <c r="R233" i="13"/>
  <c r="I233" i="13"/>
  <c r="Z233" i="13" s="1"/>
  <c r="H233" i="13"/>
  <c r="Y233" i="13" s="1"/>
  <c r="AA232" i="13"/>
  <c r="W232" i="13"/>
  <c r="V232" i="13"/>
  <c r="S232" i="13"/>
  <c r="U232" i="13" s="1"/>
  <c r="R232" i="13"/>
  <c r="Q232" i="13"/>
  <c r="P232" i="13"/>
  <c r="M232" i="13"/>
  <c r="L232" i="13"/>
  <c r="I232" i="13"/>
  <c r="K232" i="13" s="1"/>
  <c r="H232" i="13"/>
  <c r="Y232" i="13" s="1"/>
  <c r="D232" i="13"/>
  <c r="W231" i="13"/>
  <c r="S231" i="13"/>
  <c r="R231" i="13"/>
  <c r="H231" i="13"/>
  <c r="S230" i="13"/>
  <c r="R230" i="13"/>
  <c r="H230" i="13"/>
  <c r="AA229" i="13"/>
  <c r="W229" i="13"/>
  <c r="V229" i="13"/>
  <c r="S229" i="13"/>
  <c r="R229" i="13"/>
  <c r="Q229" i="13"/>
  <c r="P229" i="13"/>
  <c r="M229" i="13"/>
  <c r="L229" i="13"/>
  <c r="I229" i="13"/>
  <c r="K229" i="13" s="1"/>
  <c r="H229" i="13"/>
  <c r="Y229" i="13" s="1"/>
  <c r="AA228" i="13"/>
  <c r="W228" i="13"/>
  <c r="V228" i="13"/>
  <c r="S228" i="13"/>
  <c r="U228" i="13" s="1"/>
  <c r="R228" i="13"/>
  <c r="M228" i="13"/>
  <c r="L228" i="13"/>
  <c r="I228" i="13"/>
  <c r="K228" i="13" s="1"/>
  <c r="H228" i="13"/>
  <c r="Y228" i="13" s="1"/>
  <c r="AA227" i="13"/>
  <c r="W227" i="13"/>
  <c r="V227" i="13"/>
  <c r="S227" i="13"/>
  <c r="R227" i="13"/>
  <c r="Q227" i="13"/>
  <c r="P227" i="13"/>
  <c r="M227" i="13"/>
  <c r="L227" i="13"/>
  <c r="I227" i="13"/>
  <c r="K227" i="13" s="1"/>
  <c r="H227" i="13"/>
  <c r="Y227" i="13" s="1"/>
  <c r="S226" i="13"/>
  <c r="R226" i="13"/>
  <c r="I226" i="13"/>
  <c r="Z226" i="13" s="1"/>
  <c r="H226" i="13"/>
  <c r="Y226" i="13" s="1"/>
  <c r="AA225" i="13"/>
  <c r="W225" i="13"/>
  <c r="V225" i="13"/>
  <c r="S225" i="13"/>
  <c r="R225" i="13"/>
  <c r="Q225" i="13"/>
  <c r="P225" i="13"/>
  <c r="M225" i="13"/>
  <c r="L225" i="13"/>
  <c r="I225" i="13"/>
  <c r="K225" i="13" s="1"/>
  <c r="H225" i="13"/>
  <c r="D225" i="13"/>
  <c r="C225" i="13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S224" i="13"/>
  <c r="R224" i="13"/>
  <c r="H224" i="13"/>
  <c r="S223" i="13"/>
  <c r="R223" i="13"/>
  <c r="H223" i="13"/>
  <c r="AA222" i="13"/>
  <c r="W222" i="13"/>
  <c r="V222" i="13"/>
  <c r="S222" i="13"/>
  <c r="R222" i="13"/>
  <c r="Q222" i="13"/>
  <c r="P222" i="13"/>
  <c r="M222" i="13"/>
  <c r="L222" i="13"/>
  <c r="I222" i="13"/>
  <c r="K222" i="13" s="1"/>
  <c r="H222" i="13"/>
  <c r="Y222" i="13" s="1"/>
  <c r="S221" i="13"/>
  <c r="R221" i="13"/>
  <c r="I221" i="13"/>
  <c r="Z221" i="13" s="1"/>
  <c r="H221" i="13"/>
  <c r="Y221" i="13" s="1"/>
  <c r="AA220" i="13"/>
  <c r="W220" i="13"/>
  <c r="V220" i="13"/>
  <c r="S220" i="13"/>
  <c r="R220" i="13"/>
  <c r="Q220" i="13"/>
  <c r="P220" i="13"/>
  <c r="M220" i="13"/>
  <c r="L220" i="13"/>
  <c r="I220" i="13"/>
  <c r="K220" i="13" s="1"/>
  <c r="H220" i="13"/>
  <c r="Y220" i="13" s="1"/>
  <c r="S219" i="13"/>
  <c r="R219" i="13"/>
  <c r="I219" i="13"/>
  <c r="Z219" i="13" s="1"/>
  <c r="H219" i="13"/>
  <c r="Y219" i="13" s="1"/>
  <c r="AA218" i="13"/>
  <c r="W218" i="13"/>
  <c r="V218" i="13"/>
  <c r="S218" i="13"/>
  <c r="R218" i="13"/>
  <c r="Q218" i="13"/>
  <c r="P218" i="13"/>
  <c r="M218" i="13"/>
  <c r="L218" i="13"/>
  <c r="I218" i="13"/>
  <c r="K218" i="13" s="1"/>
  <c r="H218" i="13"/>
  <c r="Y218" i="13" s="1"/>
  <c r="D218" i="13"/>
  <c r="S217" i="13"/>
  <c r="R217" i="13"/>
  <c r="H217" i="13"/>
  <c r="S216" i="13"/>
  <c r="R216" i="13"/>
  <c r="H216" i="13"/>
  <c r="AA215" i="13"/>
  <c r="W215" i="13"/>
  <c r="V215" i="13"/>
  <c r="S215" i="13"/>
  <c r="U215" i="13" s="1"/>
  <c r="R215" i="13"/>
  <c r="Q215" i="13"/>
  <c r="P215" i="13"/>
  <c r="M215" i="13"/>
  <c r="L215" i="13"/>
  <c r="I215" i="13"/>
  <c r="K215" i="13" s="1"/>
  <c r="H215" i="13"/>
  <c r="Y215" i="13" s="1"/>
  <c r="S214" i="13"/>
  <c r="R214" i="13"/>
  <c r="I214" i="13"/>
  <c r="Z214" i="13" s="1"/>
  <c r="H214" i="13"/>
  <c r="Y214" i="13" s="1"/>
  <c r="AA213" i="13"/>
  <c r="W213" i="13"/>
  <c r="V213" i="13"/>
  <c r="S213" i="13"/>
  <c r="U213" i="13" s="1"/>
  <c r="R213" i="13"/>
  <c r="Q213" i="13"/>
  <c r="P213" i="13"/>
  <c r="M213" i="13"/>
  <c r="L213" i="13"/>
  <c r="I213" i="13"/>
  <c r="K213" i="13" s="1"/>
  <c r="H213" i="13"/>
  <c r="C213" i="13"/>
  <c r="C214" i="13" s="1"/>
  <c r="C215" i="13" s="1"/>
  <c r="S212" i="13"/>
  <c r="R212" i="13"/>
  <c r="I212" i="13"/>
  <c r="Z212" i="13" s="1"/>
  <c r="H212" i="13"/>
  <c r="Y212" i="13" s="1"/>
  <c r="AA211" i="13"/>
  <c r="W211" i="13"/>
  <c r="V211" i="13"/>
  <c r="S211" i="13"/>
  <c r="R211" i="13"/>
  <c r="Q211" i="13"/>
  <c r="P211" i="13"/>
  <c r="M211" i="13"/>
  <c r="L211" i="13"/>
  <c r="I211" i="13"/>
  <c r="K211" i="13" s="1"/>
  <c r="H211" i="13"/>
  <c r="Y211" i="13" s="1"/>
  <c r="D211" i="13"/>
  <c r="S210" i="13"/>
  <c r="R210" i="13"/>
  <c r="H210" i="13"/>
  <c r="S209" i="13"/>
  <c r="R209" i="13"/>
  <c r="H209" i="13"/>
  <c r="AA208" i="13"/>
  <c r="W208" i="13"/>
  <c r="V208" i="13"/>
  <c r="S208" i="13"/>
  <c r="U208" i="13" s="1"/>
  <c r="R208" i="13"/>
  <c r="Q208" i="13"/>
  <c r="P208" i="13"/>
  <c r="M208" i="13"/>
  <c r="L208" i="13"/>
  <c r="I208" i="13"/>
  <c r="H208" i="13"/>
  <c r="Y208" i="13" s="1"/>
  <c r="C208" i="13"/>
  <c r="C209" i="13" s="1"/>
  <c r="C210" i="13" s="1"/>
  <c r="S207" i="13"/>
  <c r="R207" i="13"/>
  <c r="I207" i="13"/>
  <c r="Z207" i="13" s="1"/>
  <c r="H207" i="13"/>
  <c r="Y207" i="13" s="1"/>
  <c r="AA206" i="13"/>
  <c r="W206" i="13"/>
  <c r="V206" i="13"/>
  <c r="S206" i="13"/>
  <c r="R206" i="13"/>
  <c r="Q206" i="13"/>
  <c r="P206" i="13"/>
  <c r="M206" i="13"/>
  <c r="L206" i="13"/>
  <c r="I206" i="13"/>
  <c r="K206" i="13" s="1"/>
  <c r="H206" i="13"/>
  <c r="Y206" i="13" s="1"/>
  <c r="C206" i="13"/>
  <c r="S205" i="13"/>
  <c r="R205" i="13"/>
  <c r="I205" i="13"/>
  <c r="Z205" i="13" s="1"/>
  <c r="H205" i="13"/>
  <c r="Y205" i="13" s="1"/>
  <c r="AA204" i="13"/>
  <c r="W204" i="13"/>
  <c r="V204" i="13"/>
  <c r="S204" i="13"/>
  <c r="U204" i="13" s="1"/>
  <c r="R204" i="13"/>
  <c r="Q204" i="13"/>
  <c r="P204" i="13"/>
  <c r="M204" i="13"/>
  <c r="L204" i="13"/>
  <c r="I204" i="13"/>
  <c r="K204" i="13" s="1"/>
  <c r="H204" i="13"/>
  <c r="D204" i="13"/>
  <c r="S203" i="13"/>
  <c r="R203" i="13"/>
  <c r="H203" i="13"/>
  <c r="S202" i="13"/>
  <c r="R202" i="13"/>
  <c r="H202" i="13"/>
  <c r="AA201" i="13"/>
  <c r="W201" i="13"/>
  <c r="V201" i="13"/>
  <c r="S201" i="13"/>
  <c r="R201" i="13"/>
  <c r="Q201" i="13"/>
  <c r="P201" i="13"/>
  <c r="M201" i="13"/>
  <c r="L201" i="13"/>
  <c r="I201" i="13"/>
  <c r="K201" i="13" s="1"/>
  <c r="H201" i="13"/>
  <c r="Y201" i="13" s="1"/>
  <c r="S200" i="13"/>
  <c r="R200" i="13"/>
  <c r="I200" i="13"/>
  <c r="Z200" i="13" s="1"/>
  <c r="H200" i="13"/>
  <c r="Y200" i="13" s="1"/>
  <c r="AA199" i="13"/>
  <c r="W199" i="13"/>
  <c r="V199" i="13"/>
  <c r="S199" i="13"/>
  <c r="R199" i="13"/>
  <c r="Q199" i="13"/>
  <c r="P199" i="13"/>
  <c r="M199" i="13"/>
  <c r="L199" i="13"/>
  <c r="I199" i="13"/>
  <c r="K199" i="13" s="1"/>
  <c r="H199" i="13"/>
  <c r="Y199" i="13" s="1"/>
  <c r="S198" i="13"/>
  <c r="R198" i="13"/>
  <c r="I198" i="13"/>
  <c r="Z198" i="13" s="1"/>
  <c r="H198" i="13"/>
  <c r="Y198" i="13" s="1"/>
  <c r="AA197" i="13"/>
  <c r="W197" i="13"/>
  <c r="V197" i="13"/>
  <c r="S197" i="13"/>
  <c r="R197" i="13"/>
  <c r="Q197" i="13"/>
  <c r="P197" i="13"/>
  <c r="M197" i="13"/>
  <c r="L197" i="13"/>
  <c r="I197" i="13"/>
  <c r="K197" i="13" s="1"/>
  <c r="H197" i="13"/>
  <c r="Y197" i="13" s="1"/>
  <c r="D197" i="13"/>
  <c r="S196" i="13"/>
  <c r="R196" i="13"/>
  <c r="H196" i="13"/>
  <c r="S195" i="13"/>
  <c r="R195" i="13"/>
  <c r="H195" i="13"/>
  <c r="AA194" i="13"/>
  <c r="W194" i="13"/>
  <c r="V194" i="13"/>
  <c r="S194" i="13"/>
  <c r="U194" i="13" s="1"/>
  <c r="R194" i="13"/>
  <c r="Q194" i="13"/>
  <c r="P194" i="13"/>
  <c r="M194" i="13"/>
  <c r="L194" i="13"/>
  <c r="I194" i="13"/>
  <c r="K194" i="13" s="1"/>
  <c r="H194" i="13"/>
  <c r="S193" i="13"/>
  <c r="R193" i="13"/>
  <c r="I193" i="13"/>
  <c r="Z193" i="13" s="1"/>
  <c r="H193" i="13"/>
  <c r="Y193" i="13" s="1"/>
  <c r="AA192" i="13"/>
  <c r="W192" i="13"/>
  <c r="V192" i="13"/>
  <c r="S192" i="13"/>
  <c r="U192" i="13" s="1"/>
  <c r="R192" i="13"/>
  <c r="Q192" i="13"/>
  <c r="P192" i="13"/>
  <c r="M192" i="13"/>
  <c r="L192" i="13"/>
  <c r="I192" i="13"/>
  <c r="K192" i="13" s="1"/>
  <c r="H192" i="13"/>
  <c r="Y192" i="13" s="1"/>
  <c r="S191" i="13"/>
  <c r="R191" i="13"/>
  <c r="I191" i="13"/>
  <c r="Z191" i="13" s="1"/>
  <c r="H191" i="13"/>
  <c r="Y191" i="13" s="1"/>
  <c r="AA190" i="13"/>
  <c r="W190" i="13"/>
  <c r="V190" i="13"/>
  <c r="S190" i="13"/>
  <c r="U190" i="13" s="1"/>
  <c r="R190" i="13"/>
  <c r="Q190" i="13"/>
  <c r="P190" i="13"/>
  <c r="M190" i="13"/>
  <c r="L190" i="13"/>
  <c r="I190" i="13"/>
  <c r="K190" i="13" s="1"/>
  <c r="H190" i="13"/>
  <c r="Y190" i="13" s="1"/>
  <c r="D190" i="13"/>
  <c r="Y189" i="13"/>
  <c r="Y188" i="13"/>
  <c r="AA187" i="13"/>
  <c r="Z187" i="13"/>
  <c r="Y187" i="13"/>
  <c r="U187" i="13"/>
  <c r="M187" i="13"/>
  <c r="K187" i="13"/>
  <c r="Z186" i="13"/>
  <c r="Y186" i="13"/>
  <c r="AA185" i="13"/>
  <c r="Z185" i="13"/>
  <c r="Y185" i="13"/>
  <c r="U185" i="13"/>
  <c r="X185" i="13" s="1"/>
  <c r="M185" i="13"/>
  <c r="K185" i="13"/>
  <c r="Z184" i="13"/>
  <c r="Y184" i="13"/>
  <c r="AA183" i="13"/>
  <c r="Z183" i="13"/>
  <c r="Y183" i="13"/>
  <c r="U183" i="13"/>
  <c r="K183" i="13"/>
  <c r="Y182" i="13"/>
  <c r="Y181" i="13"/>
  <c r="AA180" i="13"/>
  <c r="Z180" i="13"/>
  <c r="Y180" i="13"/>
  <c r="U180" i="13"/>
  <c r="K180" i="13"/>
  <c r="Z179" i="13"/>
  <c r="Y179" i="13"/>
  <c r="AA178" i="13"/>
  <c r="Z178" i="13"/>
  <c r="Y178" i="13"/>
  <c r="U178" i="13"/>
  <c r="K178" i="13"/>
  <c r="Z177" i="13"/>
  <c r="Y177" i="13"/>
  <c r="Z176" i="13"/>
  <c r="Y176" i="13"/>
  <c r="Y175" i="13"/>
  <c r="Y174" i="13"/>
  <c r="Z173" i="13"/>
  <c r="Y173" i="13"/>
  <c r="Z172" i="13"/>
  <c r="Y172" i="13"/>
  <c r="Z171" i="13"/>
  <c r="Y171" i="13"/>
  <c r="Z170" i="13"/>
  <c r="Y170" i="13"/>
  <c r="Z169" i="13"/>
  <c r="Y169" i="13"/>
  <c r="Y168" i="13"/>
  <c r="Y167" i="13"/>
  <c r="Z166" i="13"/>
  <c r="Y166" i="13"/>
  <c r="Y165" i="13"/>
  <c r="Z164" i="13"/>
  <c r="Y164" i="13"/>
  <c r="Y163" i="13"/>
  <c r="Z162" i="13"/>
  <c r="Y162" i="13"/>
  <c r="Y161" i="13"/>
  <c r="Y160" i="13"/>
  <c r="Z159" i="13"/>
  <c r="Y159" i="13"/>
  <c r="Y158" i="13"/>
  <c r="Z157" i="13"/>
  <c r="Y157" i="13"/>
  <c r="Y156" i="13"/>
  <c r="Z155" i="13"/>
  <c r="Y155" i="13"/>
  <c r="Y154" i="13"/>
  <c r="Y153" i="13"/>
  <c r="Z152" i="13"/>
  <c r="Y152" i="13"/>
  <c r="Y151" i="13"/>
  <c r="Z150" i="13"/>
  <c r="Y150" i="13"/>
  <c r="Y149" i="13"/>
  <c r="Z148" i="13"/>
  <c r="Y148" i="13"/>
  <c r="Y147" i="13"/>
  <c r="Y146" i="13"/>
  <c r="Z145" i="13"/>
  <c r="Y145" i="13"/>
  <c r="Y144" i="13"/>
  <c r="Z143" i="13"/>
  <c r="Y143" i="13"/>
  <c r="Y142" i="13"/>
  <c r="Z141" i="13"/>
  <c r="Y141" i="13"/>
  <c r="Y140" i="13"/>
  <c r="Y139" i="13"/>
  <c r="Z138" i="13"/>
  <c r="Y138" i="13"/>
  <c r="Y137" i="13"/>
  <c r="Z136" i="13"/>
  <c r="Y136" i="13"/>
  <c r="Y135" i="13"/>
  <c r="Z134" i="13"/>
  <c r="Y134" i="13"/>
  <c r="V134" i="13"/>
  <c r="Y133" i="13"/>
  <c r="Y132" i="13"/>
  <c r="Z131" i="13"/>
  <c r="Y131" i="13"/>
  <c r="Y130" i="13"/>
  <c r="Z129" i="13"/>
  <c r="Y129" i="13"/>
  <c r="Y128" i="13"/>
  <c r="Z127" i="13"/>
  <c r="Y127" i="13"/>
  <c r="Y126" i="13"/>
  <c r="Y125" i="13"/>
  <c r="Z124" i="13"/>
  <c r="Y124" i="13"/>
  <c r="Y123" i="13"/>
  <c r="Z122" i="13"/>
  <c r="Y122" i="13"/>
  <c r="Y121" i="13"/>
  <c r="Z120" i="13"/>
  <c r="Y120" i="13"/>
  <c r="Y119" i="13"/>
  <c r="Y118" i="13"/>
  <c r="Z117" i="13"/>
  <c r="Y117" i="13"/>
  <c r="Y116" i="13"/>
  <c r="Z115" i="13"/>
  <c r="Y115" i="13"/>
  <c r="Y114" i="13"/>
  <c r="Z113" i="13"/>
  <c r="Y113" i="13"/>
  <c r="Y112" i="13"/>
  <c r="Y111" i="13"/>
  <c r="Z110" i="13"/>
  <c r="Y110" i="13"/>
  <c r="Y109" i="13"/>
  <c r="Z108" i="13"/>
  <c r="Y108" i="13"/>
  <c r="Y107" i="13"/>
  <c r="Z106" i="13"/>
  <c r="Y106" i="13"/>
  <c r="Y105" i="13"/>
  <c r="Y104" i="13"/>
  <c r="Z103" i="13"/>
  <c r="Y103" i="13"/>
  <c r="Y102" i="13"/>
  <c r="Z101" i="13"/>
  <c r="Y101" i="13"/>
  <c r="Y100" i="13"/>
  <c r="Z99" i="13"/>
  <c r="Y99" i="13"/>
  <c r="Y98" i="13"/>
  <c r="Y97" i="13"/>
  <c r="Z96" i="13"/>
  <c r="Y96" i="13"/>
  <c r="Y95" i="13"/>
  <c r="Z94" i="13"/>
  <c r="Y94" i="13"/>
  <c r="Y93" i="13"/>
  <c r="Z92" i="13"/>
  <c r="Y92" i="13"/>
  <c r="Y91" i="13"/>
  <c r="Y90" i="13"/>
  <c r="Z89" i="13"/>
  <c r="Y89" i="13"/>
  <c r="Y88" i="13"/>
  <c r="Z87" i="13"/>
  <c r="Y87" i="13"/>
  <c r="Y86" i="13"/>
  <c r="Z85" i="13"/>
  <c r="Y85" i="13"/>
  <c r="Y84" i="13"/>
  <c r="Y83" i="13"/>
  <c r="Z82" i="13"/>
  <c r="Y82" i="13"/>
  <c r="Y81" i="13"/>
  <c r="Z80" i="13"/>
  <c r="Y80" i="13"/>
  <c r="Y79" i="13"/>
  <c r="Z78" i="13"/>
  <c r="Y78" i="13"/>
  <c r="Y77" i="13"/>
  <c r="Y76" i="13"/>
  <c r="Z75" i="13"/>
  <c r="Y75" i="13"/>
  <c r="Y74" i="13"/>
  <c r="Z73" i="13"/>
  <c r="Y73" i="13"/>
  <c r="Y72" i="13"/>
  <c r="Z71" i="13"/>
  <c r="Y71" i="13"/>
  <c r="Y70" i="13"/>
  <c r="Y69" i="13"/>
  <c r="Z68" i="13"/>
  <c r="Y68" i="13"/>
  <c r="Y67" i="13"/>
  <c r="Z66" i="13"/>
  <c r="Y66" i="13"/>
  <c r="Y65" i="13"/>
  <c r="Z64" i="13"/>
  <c r="Y64" i="13"/>
  <c r="Y63" i="13"/>
  <c r="Y62" i="13"/>
  <c r="Z61" i="13"/>
  <c r="Y61" i="13"/>
  <c r="Y60" i="13"/>
  <c r="Z59" i="13"/>
  <c r="Y59" i="13"/>
  <c r="Y58" i="13"/>
  <c r="Z57" i="13"/>
  <c r="Y57" i="13"/>
  <c r="Y56" i="13"/>
  <c r="Y55" i="13"/>
  <c r="Z54" i="13"/>
  <c r="Y54" i="13"/>
  <c r="Z53" i="13"/>
  <c r="Y53" i="13"/>
  <c r="Z52" i="13"/>
  <c r="Y52" i="13"/>
  <c r="Z51" i="13"/>
  <c r="Y51" i="13"/>
  <c r="Z50" i="13"/>
  <c r="Y50" i="13"/>
  <c r="Y49" i="13"/>
  <c r="Y48" i="13"/>
  <c r="Z47" i="13"/>
  <c r="Y47" i="13"/>
  <c r="Z46" i="13"/>
  <c r="Y46" i="13"/>
  <c r="Z45" i="13"/>
  <c r="Y45" i="13"/>
  <c r="Z44" i="13"/>
  <c r="Y44" i="13"/>
  <c r="Z43" i="13"/>
  <c r="Y43" i="13"/>
  <c r="Z42" i="13"/>
  <c r="Y42" i="13"/>
  <c r="Z41" i="13"/>
  <c r="Y41" i="13"/>
  <c r="Z40" i="13"/>
  <c r="Y40" i="13"/>
  <c r="Y39" i="13"/>
  <c r="Z38" i="13"/>
  <c r="Y38" i="13"/>
  <c r="Y37" i="13"/>
  <c r="Z36" i="13"/>
  <c r="Y36" i="13"/>
  <c r="Y35" i="13"/>
  <c r="Y34" i="13"/>
  <c r="Z33" i="13"/>
  <c r="Y33" i="13"/>
  <c r="Y32" i="13"/>
  <c r="Z31" i="13"/>
  <c r="Y31" i="13"/>
  <c r="Y30" i="13"/>
  <c r="Y29" i="13"/>
  <c r="Y28" i="13"/>
  <c r="Y27" i="13"/>
  <c r="Z26" i="13"/>
  <c r="Y26" i="13"/>
  <c r="Y25" i="13"/>
  <c r="Z24" i="13"/>
  <c r="Y24" i="13"/>
  <c r="Y23" i="13"/>
  <c r="Y22" i="13"/>
  <c r="Y21" i="13"/>
  <c r="Y20" i="13"/>
  <c r="Z19" i="13"/>
  <c r="Y19" i="13"/>
  <c r="Y18" i="13"/>
  <c r="Z17" i="13"/>
  <c r="Y17" i="13"/>
  <c r="Y16" i="13"/>
  <c r="Z15" i="13"/>
  <c r="Y15" i="13"/>
  <c r="Y14" i="13"/>
  <c r="Y13" i="13"/>
  <c r="Y12" i="13"/>
  <c r="Y11" i="13"/>
  <c r="Y10" i="13"/>
  <c r="Y9" i="13"/>
  <c r="Z8" i="13"/>
  <c r="Y8" i="13"/>
  <c r="Y7" i="13"/>
  <c r="Y6" i="13"/>
  <c r="Y254" i="13" l="1"/>
  <c r="Y225" i="13"/>
  <c r="Y196" i="13"/>
  <c r="Y202" i="13"/>
  <c r="Y204" i="13"/>
  <c r="Y265" i="13"/>
  <c r="Y271" i="13"/>
  <c r="Y306" i="13"/>
  <c r="Y318" i="13"/>
  <c r="Y321" i="13"/>
  <c r="Y323" i="13"/>
  <c r="Y353" i="13"/>
  <c r="Y356" i="13"/>
  <c r="Y388" i="13"/>
  <c r="Y391" i="13"/>
  <c r="Y399" i="13"/>
  <c r="Y402" i="13"/>
  <c r="Y416" i="13"/>
  <c r="Y419" i="13"/>
  <c r="AB757" i="13"/>
  <c r="X178" i="13"/>
  <c r="X465" i="13"/>
  <c r="Y210" i="13"/>
  <c r="Y216" i="13"/>
  <c r="Y224" i="13"/>
  <c r="Y230" i="13"/>
  <c r="Y237" i="13"/>
  <c r="Y238" i="13"/>
  <c r="Y248" i="13"/>
  <c r="Y257" i="13"/>
  <c r="Y335" i="13"/>
  <c r="Y337" i="13"/>
  <c r="Y342" i="13"/>
  <c r="Y344" i="13"/>
  <c r="Y370" i="13"/>
  <c r="AB813" i="13"/>
  <c r="AB827" i="13"/>
  <c r="AB841" i="13"/>
  <c r="AB855" i="13"/>
  <c r="AB869" i="13"/>
  <c r="AB883" i="13"/>
  <c r="AB904" i="13"/>
  <c r="AB918" i="13"/>
  <c r="Y250" i="13"/>
  <c r="Y251" i="13"/>
  <c r="Y252" i="13"/>
  <c r="Y258" i="13"/>
  <c r="Y259" i="13"/>
  <c r="Y260" i="13"/>
  <c r="Y273" i="13"/>
  <c r="Y280" i="13"/>
  <c r="Y283" i="13"/>
  <c r="Y287" i="13"/>
  <c r="Y308" i="13"/>
  <c r="Y315" i="13"/>
  <c r="Y328" i="13"/>
  <c r="Y330" i="13"/>
  <c r="Y334" i="13"/>
  <c r="Y349" i="13"/>
  <c r="Y351" i="13"/>
  <c r="Y377" i="13"/>
  <c r="Y385" i="13"/>
  <c r="Y405" i="13"/>
  <c r="Y413" i="13"/>
  <c r="X472" i="13"/>
  <c r="X479" i="13"/>
  <c r="X481" i="13"/>
  <c r="N589" i="13"/>
  <c r="X589" i="13"/>
  <c r="AB659" i="13"/>
  <c r="AB673" i="13"/>
  <c r="AB687" i="13"/>
  <c r="AB701" i="13"/>
  <c r="AB729" i="13"/>
  <c r="AB743" i="13"/>
  <c r="AB890" i="13"/>
  <c r="Y194" i="13"/>
  <c r="N180" i="13"/>
  <c r="X180" i="13"/>
  <c r="N183" i="13"/>
  <c r="X183" i="13"/>
  <c r="X187" i="13"/>
  <c r="X192" i="13"/>
  <c r="Y195" i="13"/>
  <c r="Y203" i="13"/>
  <c r="Y209" i="13"/>
  <c r="Y213" i="13"/>
  <c r="X213" i="13"/>
  <c r="X215" i="13"/>
  <c r="X190" i="13"/>
  <c r="X194" i="13"/>
  <c r="X204" i="13"/>
  <c r="K208" i="13"/>
  <c r="X208" i="13"/>
  <c r="Y217" i="13"/>
  <c r="Y223" i="13"/>
  <c r="Y231" i="13"/>
  <c r="X234" i="13"/>
  <c r="Y266" i="13"/>
  <c r="X269" i="13"/>
  <c r="Y272" i="13"/>
  <c r="Y276" i="13"/>
  <c r="N277" i="13"/>
  <c r="Y279" i="13"/>
  <c r="X285" i="13"/>
  <c r="Y293" i="13"/>
  <c r="Y294" i="13"/>
  <c r="Y300" i="13"/>
  <c r="Y301" i="13"/>
  <c r="Y307" i="13"/>
  <c r="Y312" i="13"/>
  <c r="Y314" i="13"/>
  <c r="X316" i="13"/>
  <c r="Y320" i="13"/>
  <c r="X320" i="13"/>
  <c r="Y322" i="13"/>
  <c r="Y332" i="13"/>
  <c r="X332" i="13"/>
  <c r="Y336" i="13"/>
  <c r="Y343" i="13"/>
  <c r="Y350" i="13"/>
  <c r="AB666" i="13"/>
  <c r="AB680" i="13"/>
  <c r="AB764" i="13"/>
  <c r="AB778" i="13"/>
  <c r="AB792" i="13"/>
  <c r="AB806" i="13"/>
  <c r="X228" i="13"/>
  <c r="X232" i="13"/>
  <c r="X236" i="13"/>
  <c r="K239" i="13"/>
  <c r="X239" i="13"/>
  <c r="U241" i="13"/>
  <c r="K243" i="13"/>
  <c r="X243" i="13"/>
  <c r="Y244" i="13"/>
  <c r="Y245" i="13"/>
  <c r="K246" i="13"/>
  <c r="X246" i="13"/>
  <c r="U253" i="13"/>
  <c r="U255" i="13"/>
  <c r="U260" i="13"/>
  <c r="X260" i="13" s="1"/>
  <c r="K262" i="13"/>
  <c r="X271" i="13"/>
  <c r="X276" i="13"/>
  <c r="Z277" i="13"/>
  <c r="X283" i="13"/>
  <c r="X306" i="13"/>
  <c r="X318" i="13"/>
  <c r="X323" i="13"/>
  <c r="X330" i="13"/>
  <c r="X334" i="13"/>
  <c r="X337" i="13"/>
  <c r="X344" i="13"/>
  <c r="AB715" i="13"/>
  <c r="X351" i="13"/>
  <c r="U353" i="13"/>
  <c r="Y355" i="13"/>
  <c r="K355" i="13"/>
  <c r="X355" i="13"/>
  <c r="Y357" i="13"/>
  <c r="Y363" i="13"/>
  <c r="Y364" i="13"/>
  <c r="Y371" i="13"/>
  <c r="Y375" i="13"/>
  <c r="Y376" i="13"/>
  <c r="K376" i="13"/>
  <c r="X376" i="13"/>
  <c r="Y378" i="13"/>
  <c r="Y384" i="13"/>
  <c r="Y386" i="13"/>
  <c r="K386" i="13"/>
  <c r="X386" i="13"/>
  <c r="U388" i="13"/>
  <c r="K390" i="13"/>
  <c r="X390" i="13"/>
  <c r="Y392" i="13"/>
  <c r="Y398" i="13"/>
  <c r="Y400" i="13"/>
  <c r="K400" i="13"/>
  <c r="X400" i="13"/>
  <c r="U402" i="13"/>
  <c r="Y404" i="13"/>
  <c r="K404" i="13"/>
  <c r="X404" i="13"/>
  <c r="Y406" i="13"/>
  <c r="Y412" i="13"/>
  <c r="Y414" i="13"/>
  <c r="K414" i="13"/>
  <c r="X414" i="13"/>
  <c r="U416" i="13"/>
  <c r="Y418" i="13"/>
  <c r="K418" i="13"/>
  <c r="X418" i="13"/>
  <c r="Y420" i="13"/>
  <c r="K425" i="13"/>
  <c r="X425" i="13"/>
  <c r="U428" i="13"/>
  <c r="X428" i="13" s="1"/>
  <c r="K430" i="13"/>
  <c r="X430" i="13"/>
  <c r="X486" i="13"/>
  <c r="AB694" i="13"/>
  <c r="AB708" i="13"/>
  <c r="AB722" i="13"/>
  <c r="AB736" i="13"/>
  <c r="AB750" i="13"/>
  <c r="AB771" i="13"/>
  <c r="AB785" i="13"/>
  <c r="AB799" i="13"/>
  <c r="N187" i="13"/>
  <c r="N197" i="13"/>
  <c r="Z197" i="13"/>
  <c r="N199" i="13"/>
  <c r="Z199" i="13"/>
  <c r="N201" i="13"/>
  <c r="Z201" i="13"/>
  <c r="N206" i="13"/>
  <c r="Z206" i="13"/>
  <c r="N211" i="13"/>
  <c r="Z211" i="13"/>
  <c r="N218" i="13"/>
  <c r="Z218" i="13"/>
  <c r="N220" i="13"/>
  <c r="Z220" i="13"/>
  <c r="N222" i="13"/>
  <c r="Z222" i="13"/>
  <c r="N225" i="13"/>
  <c r="Z225" i="13"/>
  <c r="N227" i="13"/>
  <c r="Z227" i="13"/>
  <c r="N229" i="13"/>
  <c r="Z229" i="13"/>
  <c r="X248" i="13"/>
  <c r="N185" i="13"/>
  <c r="N190" i="13"/>
  <c r="Z190" i="13"/>
  <c r="N192" i="13"/>
  <c r="Z192" i="13"/>
  <c r="N194" i="13"/>
  <c r="Z194" i="13"/>
  <c r="U197" i="13"/>
  <c r="U199" i="13"/>
  <c r="X199" i="13" s="1"/>
  <c r="U201" i="13"/>
  <c r="X201" i="13" s="1"/>
  <c r="N204" i="13"/>
  <c r="Z204" i="13"/>
  <c r="U206" i="13"/>
  <c r="X206" i="13" s="1"/>
  <c r="Z208" i="13"/>
  <c r="U211" i="13"/>
  <c r="N213" i="13"/>
  <c r="Z213" i="13"/>
  <c r="N215" i="13"/>
  <c r="Z215" i="13"/>
  <c r="U218" i="13"/>
  <c r="X218" i="13" s="1"/>
  <c r="U220" i="13"/>
  <c r="X220" i="13" s="1"/>
  <c r="U222" i="13"/>
  <c r="U225" i="13"/>
  <c r="U227" i="13"/>
  <c r="X227" i="13" s="1"/>
  <c r="N228" i="13"/>
  <c r="Z228" i="13"/>
  <c r="U229" i="13"/>
  <c r="N232" i="13"/>
  <c r="Z232" i="13"/>
  <c r="N234" i="13"/>
  <c r="Z234" i="13"/>
  <c r="N236" i="13"/>
  <c r="Z236" i="13"/>
  <c r="N239" i="13"/>
  <c r="Z239" i="13"/>
  <c r="N241" i="13"/>
  <c r="Z241" i="13"/>
  <c r="N243" i="13"/>
  <c r="Z243" i="13"/>
  <c r="N246" i="13"/>
  <c r="Z246" i="13"/>
  <c r="X250" i="13"/>
  <c r="N253" i="13"/>
  <c r="Z253" i="13"/>
  <c r="N255" i="13"/>
  <c r="Z255" i="13"/>
  <c r="X257" i="13"/>
  <c r="X262" i="13"/>
  <c r="N264" i="13"/>
  <c r="U264" i="13"/>
  <c r="X264" i="13" s="1"/>
  <c r="Z264" i="13"/>
  <c r="Z267" i="13"/>
  <c r="K267" i="13"/>
  <c r="N267" i="13" s="1"/>
  <c r="N257" i="13"/>
  <c r="Z257" i="13"/>
  <c r="N260" i="13"/>
  <c r="Z260" i="13"/>
  <c r="Z262" i="13"/>
  <c r="U267" i="13"/>
  <c r="X267" i="13" s="1"/>
  <c r="N269" i="13"/>
  <c r="Z269" i="13"/>
  <c r="N271" i="13"/>
  <c r="Z271" i="13"/>
  <c r="K274" i="13"/>
  <c r="U274" i="13"/>
  <c r="X274" i="13" s="1"/>
  <c r="K276" i="13"/>
  <c r="Z276" i="13"/>
  <c r="K278" i="13"/>
  <c r="N278" i="13" s="1"/>
  <c r="U278" i="13"/>
  <c r="X278" i="13" s="1"/>
  <c r="K281" i="13"/>
  <c r="U281" i="13"/>
  <c r="X281" i="13" s="1"/>
  <c r="N283" i="13"/>
  <c r="Z283" i="13"/>
  <c r="N285" i="13"/>
  <c r="Z285" i="13"/>
  <c r="K288" i="13"/>
  <c r="U288" i="13"/>
  <c r="X288" i="13" s="1"/>
  <c r="K290" i="13"/>
  <c r="U290" i="13"/>
  <c r="K292" i="13"/>
  <c r="U292" i="13"/>
  <c r="X292" i="13" s="1"/>
  <c r="K295" i="13"/>
  <c r="U295" i="13"/>
  <c r="K297" i="13"/>
  <c r="U297" i="13"/>
  <c r="X297" i="13" s="1"/>
  <c r="K299" i="13"/>
  <c r="U299" i="13"/>
  <c r="K302" i="13"/>
  <c r="U302" i="13"/>
  <c r="X302" i="13" s="1"/>
  <c r="K304" i="13"/>
  <c r="U304" i="13"/>
  <c r="N306" i="13"/>
  <c r="Z306" i="13"/>
  <c r="K309" i="13"/>
  <c r="N309" i="13" s="1"/>
  <c r="U309" i="13"/>
  <c r="X309" i="13" s="1"/>
  <c r="K311" i="13"/>
  <c r="U311" i="13"/>
  <c r="K313" i="13"/>
  <c r="U313" i="13"/>
  <c r="X313" i="13" s="1"/>
  <c r="N316" i="13"/>
  <c r="Z316" i="13"/>
  <c r="N318" i="13"/>
  <c r="Z318" i="13"/>
  <c r="N320" i="13"/>
  <c r="Z320" i="13"/>
  <c r="N323" i="13"/>
  <c r="Z323" i="13"/>
  <c r="K325" i="13"/>
  <c r="U325" i="13"/>
  <c r="X325" i="13" s="1"/>
  <c r="K327" i="13"/>
  <c r="U327" i="13"/>
  <c r="X327" i="13" s="1"/>
  <c r="N330" i="13"/>
  <c r="Z330" i="13"/>
  <c r="N332" i="13"/>
  <c r="Z332" i="13"/>
  <c r="N334" i="13"/>
  <c r="Z334" i="13"/>
  <c r="N337" i="13"/>
  <c r="Z337" i="13"/>
  <c r="N341" i="13"/>
  <c r="U341" i="13"/>
  <c r="X341" i="13" s="1"/>
  <c r="Z341" i="13"/>
  <c r="N274" i="13"/>
  <c r="Z274" i="13"/>
  <c r="Z278" i="13"/>
  <c r="Z281" i="13"/>
  <c r="Z288" i="13"/>
  <c r="N290" i="13"/>
  <c r="Z290" i="13"/>
  <c r="Z292" i="13"/>
  <c r="Z295" i="13"/>
  <c r="Z297" i="13"/>
  <c r="Z299" i="13"/>
  <c r="Z302" i="13"/>
  <c r="N304" i="13"/>
  <c r="Z304" i="13"/>
  <c r="Z309" i="13"/>
  <c r="Z311" i="13"/>
  <c r="Z313" i="13"/>
  <c r="Z325" i="13"/>
  <c r="Z327" i="13"/>
  <c r="N339" i="13"/>
  <c r="U339" i="13"/>
  <c r="Z339" i="13"/>
  <c r="Z402" i="13"/>
  <c r="K402" i="13"/>
  <c r="N346" i="13"/>
  <c r="Z346" i="13"/>
  <c r="N348" i="13"/>
  <c r="Z348" i="13"/>
  <c r="X358" i="13"/>
  <c r="Z358" i="13"/>
  <c r="N360" i="13"/>
  <c r="Z360" i="13"/>
  <c r="N362" i="13"/>
  <c r="Z362" i="13"/>
  <c r="N365" i="13"/>
  <c r="Z365" i="13"/>
  <c r="N367" i="13"/>
  <c r="Z367" i="13"/>
  <c r="N369" i="13"/>
  <c r="Z369" i="13"/>
  <c r="N372" i="13"/>
  <c r="Z372" i="13"/>
  <c r="N374" i="13"/>
  <c r="Z374" i="13"/>
  <c r="N379" i="13"/>
  <c r="Z379" i="13"/>
  <c r="N381" i="13"/>
  <c r="Z381" i="13"/>
  <c r="N383" i="13"/>
  <c r="Z383" i="13"/>
  <c r="N393" i="13"/>
  <c r="Z393" i="13"/>
  <c r="N395" i="13"/>
  <c r="Z395" i="13"/>
  <c r="N397" i="13"/>
  <c r="Z397" i="13"/>
  <c r="N407" i="13"/>
  <c r="Z407" i="13"/>
  <c r="N409" i="13"/>
  <c r="Z409" i="13"/>
  <c r="N411" i="13"/>
  <c r="Z411" i="13"/>
  <c r="N421" i="13"/>
  <c r="Z421" i="13"/>
  <c r="N423" i="13"/>
  <c r="Z423" i="13"/>
  <c r="K432" i="13"/>
  <c r="U432" i="13"/>
  <c r="X432" i="13" s="1"/>
  <c r="K435" i="13"/>
  <c r="X435" i="13"/>
  <c r="Z435" i="13"/>
  <c r="N451" i="13"/>
  <c r="N344" i="13"/>
  <c r="Z344" i="13"/>
  <c r="U346" i="13"/>
  <c r="X346" i="13" s="1"/>
  <c r="U348" i="13"/>
  <c r="N351" i="13"/>
  <c r="Z351" i="13"/>
  <c r="N353" i="13"/>
  <c r="Z353" i="13"/>
  <c r="Z355" i="13"/>
  <c r="K358" i="13"/>
  <c r="U360" i="13"/>
  <c r="U362" i="13"/>
  <c r="X362" i="13" s="1"/>
  <c r="U365" i="13"/>
  <c r="U367" i="13"/>
  <c r="X367" i="13" s="1"/>
  <c r="U369" i="13"/>
  <c r="X369" i="13" s="1"/>
  <c r="U372" i="13"/>
  <c r="U374" i="13"/>
  <c r="N375" i="13"/>
  <c r="Z376" i="13"/>
  <c r="U379" i="13"/>
  <c r="U381" i="13"/>
  <c r="X381" i="13" s="1"/>
  <c r="U383" i="13"/>
  <c r="X383" i="13" s="1"/>
  <c r="N386" i="13"/>
  <c r="Z386" i="13"/>
  <c r="N388" i="13"/>
  <c r="Z388" i="13"/>
  <c r="N390" i="13"/>
  <c r="Z390" i="13"/>
  <c r="U393" i="13"/>
  <c r="U395" i="13"/>
  <c r="X395" i="13" s="1"/>
  <c r="U397" i="13"/>
  <c r="X397" i="13" s="1"/>
  <c r="Z400" i="13"/>
  <c r="Z401" i="13"/>
  <c r="Z404" i="13"/>
  <c r="U407" i="13"/>
  <c r="U409" i="13"/>
  <c r="U411" i="13"/>
  <c r="X411" i="13" s="1"/>
  <c r="N414" i="13"/>
  <c r="Z414" i="13"/>
  <c r="N416" i="13"/>
  <c r="Z416" i="13"/>
  <c r="Z418" i="13"/>
  <c r="U421" i="13"/>
  <c r="U423" i="13"/>
  <c r="N425" i="13"/>
  <c r="Z425" i="13"/>
  <c r="N428" i="13"/>
  <c r="Z428" i="13"/>
  <c r="N430" i="13"/>
  <c r="Z430" i="13"/>
  <c r="Z432" i="13"/>
  <c r="N437" i="13"/>
  <c r="N439" i="13"/>
  <c r="N442" i="13"/>
  <c r="N444" i="13"/>
  <c r="N446" i="13"/>
  <c r="N449" i="13"/>
  <c r="X451" i="13"/>
  <c r="N453" i="13"/>
  <c r="X453" i="13"/>
  <c r="N456" i="13"/>
  <c r="X456" i="13"/>
  <c r="N458" i="13"/>
  <c r="X458" i="13"/>
  <c r="N460" i="13"/>
  <c r="X460" i="13"/>
  <c r="N463" i="13"/>
  <c r="X463" i="13"/>
  <c r="X467" i="13"/>
  <c r="N470" i="13"/>
  <c r="X470" i="13"/>
  <c r="X474" i="13"/>
  <c r="N477" i="13"/>
  <c r="X477" i="13"/>
  <c r="N484" i="13"/>
  <c r="X484" i="13"/>
  <c r="N491" i="13"/>
  <c r="X491" i="13"/>
  <c r="N498" i="13"/>
  <c r="X498" i="13"/>
  <c r="N505" i="13"/>
  <c r="X505" i="13"/>
  <c r="N512" i="13"/>
  <c r="X512" i="13"/>
  <c r="N519" i="13"/>
  <c r="X519" i="13"/>
  <c r="N526" i="13"/>
  <c r="X526" i="13"/>
  <c r="N533" i="13"/>
  <c r="X533" i="13"/>
  <c r="N540" i="13"/>
  <c r="X540" i="13"/>
  <c r="N547" i="13"/>
  <c r="X547" i="13"/>
  <c r="AB652" i="13"/>
  <c r="N554" i="13"/>
  <c r="N561" i="13"/>
  <c r="N568" i="13"/>
  <c r="N575" i="13"/>
  <c r="N582" i="13"/>
  <c r="AB820" i="13"/>
  <c r="AB834" i="13"/>
  <c r="AB848" i="13"/>
  <c r="AB862" i="13"/>
  <c r="AB876" i="13"/>
  <c r="AB897" i="13"/>
  <c r="AB911" i="13"/>
  <c r="N596" i="13"/>
  <c r="N603" i="13"/>
  <c r="N610" i="13"/>
  <c r="N617" i="13"/>
  <c r="N624" i="13"/>
  <c r="N631" i="13"/>
  <c r="N638" i="13"/>
  <c r="N404" i="13" l="1"/>
  <c r="N355" i="13"/>
  <c r="N295" i="13"/>
  <c r="N281" i="13"/>
  <c r="N262" i="13"/>
  <c r="N325" i="13"/>
  <c r="N208" i="13"/>
  <c r="N432" i="13"/>
  <c r="N418" i="13"/>
  <c r="N400" i="13"/>
  <c r="N376" i="13"/>
  <c r="N311" i="13"/>
  <c r="N299" i="13"/>
  <c r="X416" i="13"/>
  <c r="X388" i="13"/>
  <c r="X353" i="13"/>
  <c r="X253" i="13"/>
  <c r="X402" i="13"/>
  <c r="X255" i="13"/>
  <c r="X241" i="13"/>
  <c r="N358" i="13"/>
  <c r="N435" i="13"/>
  <c r="X311" i="13"/>
  <c r="X304" i="13"/>
  <c r="X290" i="13"/>
  <c r="X339" i="13"/>
  <c r="X299" i="13"/>
  <c r="X295" i="13"/>
  <c r="X423" i="13"/>
  <c r="X421" i="13"/>
  <c r="X409" i="13"/>
  <c r="X407" i="13"/>
  <c r="X393" i="13"/>
  <c r="X379" i="13"/>
  <c r="X374" i="13"/>
  <c r="X372" i="13"/>
  <c r="X365" i="13"/>
  <c r="X360" i="13"/>
  <c r="X348" i="13"/>
  <c r="N402" i="13"/>
  <c r="N327" i="13"/>
  <c r="N313" i="13"/>
  <c r="N302" i="13"/>
  <c r="N297" i="13"/>
  <c r="N292" i="13"/>
  <c r="N288" i="13"/>
  <c r="X229" i="13"/>
  <c r="X225" i="13"/>
  <c r="X222" i="13"/>
  <c r="X211" i="13"/>
  <c r="X197" i="13"/>
  <c r="V460" i="12" l="1"/>
  <c r="U460" i="12"/>
  <c r="V459" i="12"/>
  <c r="U459" i="12"/>
  <c r="W458" i="12"/>
  <c r="V458" i="12"/>
  <c r="U458" i="12"/>
  <c r="Q458" i="12"/>
  <c r="T458" i="12" s="1"/>
  <c r="K458" i="12"/>
  <c r="H458" i="12"/>
  <c r="X458" i="12" s="1"/>
  <c r="U457" i="12"/>
  <c r="U456" i="12"/>
  <c r="V455" i="12"/>
  <c r="U455" i="12"/>
  <c r="W454" i="12"/>
  <c r="V454" i="12"/>
  <c r="U454" i="12"/>
  <c r="Q454" i="12"/>
  <c r="T454" i="12" s="1"/>
  <c r="K454" i="12"/>
  <c r="H454" i="12"/>
  <c r="V453" i="12"/>
  <c r="U453" i="12"/>
  <c r="V452" i="12"/>
  <c r="U452" i="12"/>
  <c r="W451" i="12"/>
  <c r="V451" i="12"/>
  <c r="U451" i="12"/>
  <c r="Q451" i="12"/>
  <c r="T451" i="12" s="1"/>
  <c r="Y451" i="12" s="1"/>
  <c r="K451" i="12"/>
  <c r="H451" i="12"/>
  <c r="X451" i="12" s="1"/>
  <c r="U450" i="12"/>
  <c r="U449" i="12"/>
  <c r="V448" i="12"/>
  <c r="U448" i="12"/>
  <c r="X454" i="12" l="1"/>
  <c r="Y454" i="12"/>
  <c r="Y458" i="12"/>
  <c r="W447" i="12"/>
  <c r="V447" i="12"/>
  <c r="U447" i="12"/>
  <c r="Q447" i="12"/>
  <c r="T447" i="12" s="1"/>
  <c r="K447" i="12"/>
  <c r="H447" i="12"/>
  <c r="X447" i="12" s="1"/>
  <c r="V446" i="12"/>
  <c r="U446" i="12"/>
  <c r="V445" i="12"/>
  <c r="U445" i="12"/>
  <c r="W444" i="12"/>
  <c r="V444" i="12"/>
  <c r="U444" i="12"/>
  <c r="Q444" i="12"/>
  <c r="T444" i="12" s="1"/>
  <c r="K444" i="12"/>
  <c r="H444" i="12"/>
  <c r="X444" i="12" s="1"/>
  <c r="U443" i="12"/>
  <c r="Y444" i="12" l="1"/>
  <c r="Y447" i="12"/>
  <c r="U442" i="12"/>
  <c r="V441" i="12"/>
  <c r="U441" i="12"/>
  <c r="W440" i="12"/>
  <c r="V440" i="12"/>
  <c r="U440" i="12"/>
  <c r="Q440" i="12"/>
  <c r="T440" i="12" s="1"/>
  <c r="K440" i="12"/>
  <c r="H440" i="12"/>
  <c r="X440" i="12" s="1"/>
  <c r="V439" i="12"/>
  <c r="U439" i="12"/>
  <c r="V438" i="12"/>
  <c r="U438" i="12"/>
  <c r="W437" i="12"/>
  <c r="V437" i="12"/>
  <c r="U437" i="12"/>
  <c r="Q437" i="12"/>
  <c r="T437" i="12" s="1"/>
  <c r="K437" i="12"/>
  <c r="H437" i="12"/>
  <c r="X437" i="12" s="1"/>
  <c r="V436" i="12"/>
  <c r="U436" i="12"/>
  <c r="U435" i="12"/>
  <c r="V434" i="12"/>
  <c r="U434" i="12"/>
  <c r="W433" i="12"/>
  <c r="V433" i="12"/>
  <c r="U433" i="12"/>
  <c r="Q433" i="12"/>
  <c r="T433" i="12" s="1"/>
  <c r="K433" i="12"/>
  <c r="H433" i="12"/>
  <c r="X433" i="12" s="1"/>
  <c r="V432" i="12"/>
  <c r="U432" i="12"/>
  <c r="V431" i="12"/>
  <c r="U431" i="12"/>
  <c r="W430" i="12"/>
  <c r="V430" i="12"/>
  <c r="U430" i="12"/>
  <c r="Q430" i="12"/>
  <c r="T430" i="12" s="1"/>
  <c r="K430" i="12"/>
  <c r="H430" i="12"/>
  <c r="X430" i="12" s="1"/>
  <c r="V429" i="12"/>
  <c r="U429" i="12"/>
  <c r="U428" i="12"/>
  <c r="V427" i="12"/>
  <c r="U427" i="12"/>
  <c r="W426" i="12"/>
  <c r="V426" i="12"/>
  <c r="U426" i="12"/>
  <c r="Q426" i="12"/>
  <c r="T426" i="12" s="1"/>
  <c r="K426" i="12"/>
  <c r="H426" i="12"/>
  <c r="X426" i="12" s="1"/>
  <c r="V425" i="12"/>
  <c r="U425" i="12"/>
  <c r="V424" i="12"/>
  <c r="U424" i="12"/>
  <c r="W423" i="12"/>
  <c r="V423" i="12"/>
  <c r="U423" i="12"/>
  <c r="Q423" i="12"/>
  <c r="T423" i="12" s="1"/>
  <c r="K423" i="12"/>
  <c r="H423" i="12"/>
  <c r="X423" i="12" s="1"/>
  <c r="U422" i="12"/>
  <c r="U421" i="12"/>
  <c r="V420" i="12"/>
  <c r="U420" i="12"/>
  <c r="W419" i="12"/>
  <c r="V419" i="12"/>
  <c r="U419" i="12"/>
  <c r="Q419" i="12"/>
  <c r="T419" i="12" s="1"/>
  <c r="K419" i="12"/>
  <c r="H419" i="12"/>
  <c r="X419" i="12" s="1"/>
  <c r="V418" i="12"/>
  <c r="U418" i="12"/>
  <c r="V417" i="12"/>
  <c r="U417" i="12"/>
  <c r="W416" i="12"/>
  <c r="V416" i="12"/>
  <c r="U416" i="12"/>
  <c r="Q416" i="12"/>
  <c r="T416" i="12" s="1"/>
  <c r="K416" i="12"/>
  <c r="H416" i="12"/>
  <c r="X416" i="12" s="1"/>
  <c r="U415" i="12"/>
  <c r="U414" i="12"/>
  <c r="V413" i="12"/>
  <c r="U413" i="12"/>
  <c r="W412" i="12"/>
  <c r="V412" i="12"/>
  <c r="U412" i="12"/>
  <c r="Q412" i="12"/>
  <c r="T412" i="12" s="1"/>
  <c r="K412" i="12"/>
  <c r="H412" i="12"/>
  <c r="V411" i="12"/>
  <c r="U411" i="12"/>
  <c r="V410" i="12"/>
  <c r="U410" i="12"/>
  <c r="W409" i="12"/>
  <c r="V409" i="12"/>
  <c r="U409" i="12"/>
  <c r="Q409" i="12"/>
  <c r="T409" i="12" s="1"/>
  <c r="K409" i="12"/>
  <c r="H409" i="12"/>
  <c r="X409" i="12" s="1"/>
  <c r="U408" i="12"/>
  <c r="U407" i="12"/>
  <c r="V406" i="12"/>
  <c r="U406" i="12"/>
  <c r="W405" i="12"/>
  <c r="V405" i="12"/>
  <c r="U405" i="12"/>
  <c r="Q405" i="12"/>
  <c r="T405" i="12" s="1"/>
  <c r="K405" i="12"/>
  <c r="H405" i="12"/>
  <c r="V404" i="12"/>
  <c r="U404" i="12"/>
  <c r="V403" i="12"/>
  <c r="U403" i="12"/>
  <c r="W402" i="12"/>
  <c r="V402" i="12"/>
  <c r="U402" i="12"/>
  <c r="Q402" i="12"/>
  <c r="T402" i="12" s="1"/>
  <c r="K402" i="12"/>
  <c r="H402" i="12"/>
  <c r="X402" i="12" s="1"/>
  <c r="U401" i="12"/>
  <c r="U400" i="12"/>
  <c r="V399" i="12"/>
  <c r="U399" i="12"/>
  <c r="W398" i="12"/>
  <c r="V398" i="12"/>
  <c r="U398" i="12"/>
  <c r="Q398" i="12"/>
  <c r="T398" i="12" s="1"/>
  <c r="K398" i="12"/>
  <c r="H398" i="12"/>
  <c r="V397" i="12"/>
  <c r="U397" i="12"/>
  <c r="V396" i="12"/>
  <c r="U396" i="12"/>
  <c r="W395" i="12"/>
  <c r="V395" i="12"/>
  <c r="U395" i="12"/>
  <c r="Q395" i="12"/>
  <c r="T395" i="12" s="1"/>
  <c r="K395" i="12"/>
  <c r="H395" i="12"/>
  <c r="X395" i="12" s="1"/>
  <c r="U394" i="12"/>
  <c r="U393" i="12"/>
  <c r="V392" i="12"/>
  <c r="U392" i="12"/>
  <c r="W391" i="12"/>
  <c r="V391" i="12"/>
  <c r="U391" i="12"/>
  <c r="Q391" i="12"/>
  <c r="T391" i="12" s="1"/>
  <c r="K391" i="12"/>
  <c r="H391" i="12"/>
  <c r="V390" i="12"/>
  <c r="U390" i="12"/>
  <c r="V389" i="12"/>
  <c r="U389" i="12"/>
  <c r="W388" i="12"/>
  <c r="V388" i="12"/>
  <c r="U388" i="12"/>
  <c r="Q388" i="12"/>
  <c r="T388" i="12" s="1"/>
  <c r="K388" i="12"/>
  <c r="H388" i="12"/>
  <c r="X388" i="12" s="1"/>
  <c r="U387" i="12"/>
  <c r="U386" i="12"/>
  <c r="V385" i="12"/>
  <c r="U385" i="12"/>
  <c r="W384" i="12"/>
  <c r="V384" i="12"/>
  <c r="U384" i="12"/>
  <c r="Q384" i="12"/>
  <c r="T384" i="12" s="1"/>
  <c r="K384" i="12"/>
  <c r="H384" i="12"/>
  <c r="V383" i="12"/>
  <c r="U383" i="12"/>
  <c r="V382" i="12"/>
  <c r="U382" i="12"/>
  <c r="W381" i="12"/>
  <c r="V381" i="12"/>
  <c r="U381" i="12"/>
  <c r="Q381" i="12"/>
  <c r="T381" i="12" s="1"/>
  <c r="K381" i="12"/>
  <c r="H381" i="12"/>
  <c r="X381" i="12" s="1"/>
  <c r="U380" i="12"/>
  <c r="U379" i="12"/>
  <c r="V378" i="12"/>
  <c r="U378" i="12"/>
  <c r="W377" i="12"/>
  <c r="V377" i="12"/>
  <c r="U377" i="12"/>
  <c r="Q377" i="12"/>
  <c r="T377" i="12" s="1"/>
  <c r="K377" i="12"/>
  <c r="H377" i="12"/>
  <c r="V376" i="12"/>
  <c r="U376" i="12"/>
  <c r="V375" i="12"/>
  <c r="U375" i="12"/>
  <c r="W374" i="12"/>
  <c r="V374" i="12"/>
  <c r="U374" i="12"/>
  <c r="Q374" i="12"/>
  <c r="T374" i="12" s="1"/>
  <c r="K374" i="12"/>
  <c r="H374" i="12"/>
  <c r="X374" i="12" s="1"/>
  <c r="U373" i="12"/>
  <c r="U372" i="12"/>
  <c r="V371" i="12"/>
  <c r="U371" i="12"/>
  <c r="W370" i="12"/>
  <c r="V370" i="12"/>
  <c r="U370" i="12"/>
  <c r="Q370" i="12"/>
  <c r="T370" i="12" s="1"/>
  <c r="K370" i="12"/>
  <c r="H370" i="12"/>
  <c r="V369" i="12"/>
  <c r="U369" i="12"/>
  <c r="V368" i="12"/>
  <c r="U368" i="12"/>
  <c r="W367" i="12"/>
  <c r="V367" i="12"/>
  <c r="U367" i="12"/>
  <c r="Q367" i="12"/>
  <c r="T367" i="12" s="1"/>
  <c r="K367" i="12"/>
  <c r="H367" i="12"/>
  <c r="X367" i="12" s="1"/>
  <c r="U366" i="12"/>
  <c r="U365" i="12"/>
  <c r="V364" i="12"/>
  <c r="U364" i="12"/>
  <c r="V363" i="12"/>
  <c r="U363" i="12"/>
  <c r="W362" i="12"/>
  <c r="V362" i="12"/>
  <c r="U362" i="12"/>
  <c r="Q362" i="12"/>
  <c r="T362" i="12" s="1"/>
  <c r="K362" i="12"/>
  <c r="H362" i="12"/>
  <c r="X362" i="12" s="1"/>
  <c r="V361" i="12"/>
  <c r="U361" i="12"/>
  <c r="W360" i="12"/>
  <c r="V360" i="12"/>
  <c r="U360" i="12"/>
  <c r="Q360" i="12"/>
  <c r="T360" i="12" s="1"/>
  <c r="K360" i="12"/>
  <c r="H360" i="12"/>
  <c r="X360" i="12" s="1"/>
  <c r="V359" i="12"/>
  <c r="U359" i="12"/>
  <c r="V358" i="12"/>
  <c r="U358" i="12"/>
  <c r="W357" i="12"/>
  <c r="V357" i="12"/>
  <c r="U357" i="12"/>
  <c r="Q357" i="12"/>
  <c r="T357" i="12" s="1"/>
  <c r="K357" i="12"/>
  <c r="H357" i="12"/>
  <c r="X357" i="12" s="1"/>
  <c r="V356" i="12"/>
  <c r="U356" i="12"/>
  <c r="W355" i="12"/>
  <c r="V355" i="12"/>
  <c r="U355" i="12"/>
  <c r="Q355" i="12"/>
  <c r="T355" i="12" s="1"/>
  <c r="K355" i="12"/>
  <c r="H355" i="12"/>
  <c r="X355" i="12" s="1"/>
  <c r="V354" i="12"/>
  <c r="U354" i="12"/>
  <c r="W353" i="12"/>
  <c r="V353" i="12"/>
  <c r="U353" i="12"/>
  <c r="Q353" i="12"/>
  <c r="T353" i="12" s="1"/>
  <c r="K353" i="12"/>
  <c r="H353" i="12"/>
  <c r="X353" i="12" s="1"/>
  <c r="V352" i="12"/>
  <c r="U352" i="12"/>
  <c r="V351" i="12"/>
  <c r="U351" i="12"/>
  <c r="W350" i="12"/>
  <c r="V350" i="12"/>
  <c r="U350" i="12"/>
  <c r="Q350" i="12"/>
  <c r="T350" i="12" s="1"/>
  <c r="K350" i="12"/>
  <c r="H350" i="12"/>
  <c r="X350" i="12" s="1"/>
  <c r="V349" i="12"/>
  <c r="U349" i="12"/>
  <c r="W348" i="12"/>
  <c r="V348" i="12"/>
  <c r="U348" i="12"/>
  <c r="Q348" i="12"/>
  <c r="T348" i="12" s="1"/>
  <c r="K348" i="12"/>
  <c r="H348" i="12"/>
  <c r="X348" i="12" s="1"/>
  <c r="V347" i="12"/>
  <c r="U347" i="12"/>
  <c r="W346" i="12"/>
  <c r="V346" i="12"/>
  <c r="U346" i="12"/>
  <c r="Q346" i="12"/>
  <c r="T346" i="12" s="1"/>
  <c r="K346" i="12"/>
  <c r="H346" i="12"/>
  <c r="X346" i="12" s="1"/>
  <c r="V345" i="12"/>
  <c r="U345" i="12"/>
  <c r="V344" i="12"/>
  <c r="U344" i="12"/>
  <c r="W343" i="12"/>
  <c r="V343" i="12"/>
  <c r="U343" i="12"/>
  <c r="Q343" i="12"/>
  <c r="T343" i="12" s="1"/>
  <c r="K343" i="12"/>
  <c r="H343" i="12"/>
  <c r="X343" i="12" s="1"/>
  <c r="V342" i="12"/>
  <c r="U342" i="12"/>
  <c r="W341" i="12"/>
  <c r="V341" i="12"/>
  <c r="U341" i="12"/>
  <c r="Q341" i="12"/>
  <c r="T341" i="12" s="1"/>
  <c r="K341" i="12"/>
  <c r="H341" i="12"/>
  <c r="X341" i="12" s="1"/>
  <c r="V340" i="12"/>
  <c r="U340" i="12"/>
  <c r="W339" i="12"/>
  <c r="V339" i="12"/>
  <c r="U339" i="12"/>
  <c r="Q339" i="12"/>
  <c r="T339" i="12" s="1"/>
  <c r="K339" i="12"/>
  <c r="H339" i="12"/>
  <c r="X339" i="12" s="1"/>
  <c r="V338" i="12"/>
  <c r="U338" i="12"/>
  <c r="V337" i="12"/>
  <c r="U337" i="12"/>
  <c r="W336" i="12"/>
  <c r="V336" i="12"/>
  <c r="U336" i="12"/>
  <c r="Q336" i="12"/>
  <c r="T336" i="12" s="1"/>
  <c r="K336" i="12"/>
  <c r="H336" i="12"/>
  <c r="X336" i="12" s="1"/>
  <c r="V335" i="12"/>
  <c r="U335" i="12"/>
  <c r="W334" i="12"/>
  <c r="V334" i="12"/>
  <c r="U334" i="12"/>
  <c r="Q334" i="12"/>
  <c r="T334" i="12" s="1"/>
  <c r="K334" i="12"/>
  <c r="H334" i="12"/>
  <c r="X334" i="12" s="1"/>
  <c r="V333" i="12"/>
  <c r="U333" i="12"/>
  <c r="W332" i="12"/>
  <c r="V332" i="12"/>
  <c r="U332" i="12"/>
  <c r="Q332" i="12"/>
  <c r="T332" i="12" s="1"/>
  <c r="K332" i="12"/>
  <c r="H332" i="12"/>
  <c r="X332" i="12" s="1"/>
  <c r="V331" i="12"/>
  <c r="U331" i="12"/>
  <c r="V330" i="12"/>
  <c r="U330" i="12"/>
  <c r="W329" i="12"/>
  <c r="V329" i="12"/>
  <c r="U329" i="12"/>
  <c r="Q329" i="12"/>
  <c r="T329" i="12" s="1"/>
  <c r="K329" i="12"/>
  <c r="H329" i="12"/>
  <c r="X329" i="12" s="1"/>
  <c r="V328" i="12"/>
  <c r="U328" i="12"/>
  <c r="W327" i="12"/>
  <c r="V327" i="12"/>
  <c r="U327" i="12"/>
  <c r="Q327" i="12"/>
  <c r="T327" i="12" s="1"/>
  <c r="K327" i="12"/>
  <c r="H327" i="12"/>
  <c r="X327" i="12" s="1"/>
  <c r="V326" i="12"/>
  <c r="U326" i="12"/>
  <c r="W325" i="12"/>
  <c r="V325" i="12"/>
  <c r="U325" i="12"/>
  <c r="Q325" i="12"/>
  <c r="T325" i="12" s="1"/>
  <c r="K325" i="12"/>
  <c r="H325" i="12"/>
  <c r="X325" i="12" s="1"/>
  <c r="V324" i="12"/>
  <c r="U324" i="12"/>
  <c r="V323" i="12"/>
  <c r="U323" i="12"/>
  <c r="W322" i="12"/>
  <c r="V322" i="12"/>
  <c r="U322" i="12"/>
  <c r="Q322" i="12"/>
  <c r="T322" i="12" s="1"/>
  <c r="K322" i="12"/>
  <c r="H322" i="12"/>
  <c r="X322" i="12" s="1"/>
  <c r="V321" i="12"/>
  <c r="U321" i="12"/>
  <c r="W320" i="12"/>
  <c r="V320" i="12"/>
  <c r="U320" i="12"/>
  <c r="Q320" i="12"/>
  <c r="T320" i="12" s="1"/>
  <c r="K320" i="12"/>
  <c r="H320" i="12"/>
  <c r="X320" i="12" s="1"/>
  <c r="V319" i="12"/>
  <c r="U319" i="12"/>
  <c r="W318" i="12"/>
  <c r="V318" i="12"/>
  <c r="U318" i="12"/>
  <c r="Q318" i="12"/>
  <c r="T318" i="12" s="1"/>
  <c r="K318" i="12"/>
  <c r="H318" i="12"/>
  <c r="X318" i="12" s="1"/>
  <c r="V317" i="12"/>
  <c r="U317" i="12"/>
  <c r="V316" i="12"/>
  <c r="U316" i="12"/>
  <c r="W315" i="12"/>
  <c r="V315" i="12"/>
  <c r="U315" i="12"/>
  <c r="Q315" i="12"/>
  <c r="T315" i="12" s="1"/>
  <c r="K315" i="12"/>
  <c r="H315" i="12"/>
  <c r="X315" i="12" s="1"/>
  <c r="V314" i="12"/>
  <c r="U314" i="12"/>
  <c r="W313" i="12"/>
  <c r="V313" i="12"/>
  <c r="U313" i="12"/>
  <c r="Q313" i="12"/>
  <c r="T313" i="12" s="1"/>
  <c r="K313" i="12"/>
  <c r="H313" i="12"/>
  <c r="X313" i="12" s="1"/>
  <c r="V312" i="12"/>
  <c r="U312" i="12"/>
  <c r="W311" i="12"/>
  <c r="V311" i="12"/>
  <c r="U311" i="12"/>
  <c r="Q311" i="12"/>
  <c r="T311" i="12" s="1"/>
  <c r="K311" i="12"/>
  <c r="H311" i="12"/>
  <c r="X311" i="12" s="1"/>
  <c r="V310" i="12"/>
  <c r="U310" i="12"/>
  <c r="V309" i="12"/>
  <c r="U309" i="12"/>
  <c r="W308" i="12"/>
  <c r="V308" i="12"/>
  <c r="U308" i="12"/>
  <c r="Q308" i="12"/>
  <c r="T308" i="12" s="1"/>
  <c r="K308" i="12"/>
  <c r="H308" i="12"/>
  <c r="X308" i="12" s="1"/>
  <c r="V307" i="12"/>
  <c r="U307" i="12"/>
  <c r="W306" i="12"/>
  <c r="V306" i="12"/>
  <c r="U306" i="12"/>
  <c r="Q306" i="12"/>
  <c r="T306" i="12" s="1"/>
  <c r="K306" i="12"/>
  <c r="H306" i="12"/>
  <c r="X306" i="12" s="1"/>
  <c r="V305" i="12"/>
  <c r="U305" i="12"/>
  <c r="W304" i="12"/>
  <c r="V304" i="12"/>
  <c r="U304" i="12"/>
  <c r="Q304" i="12"/>
  <c r="T304" i="12" s="1"/>
  <c r="K304" i="12"/>
  <c r="H304" i="12"/>
  <c r="X304" i="12" s="1"/>
  <c r="V303" i="12"/>
  <c r="U303" i="12"/>
  <c r="V302" i="12"/>
  <c r="U302" i="12"/>
  <c r="W301" i="12"/>
  <c r="V301" i="12"/>
  <c r="U301" i="12"/>
  <c r="Q301" i="12"/>
  <c r="T301" i="12" s="1"/>
  <c r="K301" i="12"/>
  <c r="H301" i="12"/>
  <c r="X301" i="12" s="1"/>
  <c r="V300" i="12"/>
  <c r="U300" i="12"/>
  <c r="W299" i="12"/>
  <c r="V299" i="12"/>
  <c r="U299" i="12"/>
  <c r="Q299" i="12"/>
  <c r="T299" i="12" s="1"/>
  <c r="K299" i="12"/>
  <c r="H299" i="12"/>
  <c r="X299" i="12" s="1"/>
  <c r="V298" i="12"/>
  <c r="U298" i="12"/>
  <c r="W297" i="12"/>
  <c r="V297" i="12"/>
  <c r="U297" i="12"/>
  <c r="Q297" i="12"/>
  <c r="T297" i="12" s="1"/>
  <c r="K297" i="12"/>
  <c r="H297" i="12"/>
  <c r="X297" i="12" s="1"/>
  <c r="V296" i="12"/>
  <c r="U296" i="12"/>
  <c r="V295" i="12"/>
  <c r="U295" i="12"/>
  <c r="W294" i="12"/>
  <c r="V294" i="12"/>
  <c r="U294" i="12"/>
  <c r="Q294" i="12"/>
  <c r="T294" i="12" s="1"/>
  <c r="K294" i="12"/>
  <c r="H294" i="12"/>
  <c r="X294" i="12" s="1"/>
  <c r="V293" i="12"/>
  <c r="U293" i="12"/>
  <c r="W292" i="12"/>
  <c r="V292" i="12"/>
  <c r="U292" i="12"/>
  <c r="Q292" i="12"/>
  <c r="T292" i="12" s="1"/>
  <c r="K292" i="12"/>
  <c r="H292" i="12"/>
  <c r="X292" i="12" s="1"/>
  <c r="V291" i="12"/>
  <c r="U291" i="12"/>
  <c r="W290" i="12"/>
  <c r="V290" i="12"/>
  <c r="U290" i="12"/>
  <c r="Q290" i="12"/>
  <c r="T290" i="12" s="1"/>
  <c r="K290" i="12"/>
  <c r="H290" i="12"/>
  <c r="X290" i="12" s="1"/>
  <c r="V289" i="12"/>
  <c r="U289" i="12"/>
  <c r="V288" i="12"/>
  <c r="U288" i="12"/>
  <c r="W287" i="12"/>
  <c r="V287" i="12"/>
  <c r="U287" i="12"/>
  <c r="Q287" i="12"/>
  <c r="T287" i="12" s="1"/>
  <c r="K287" i="12"/>
  <c r="H287" i="12"/>
  <c r="X287" i="12" s="1"/>
  <c r="V286" i="12"/>
  <c r="U286" i="12"/>
  <c r="W285" i="12"/>
  <c r="V285" i="12"/>
  <c r="U285" i="12"/>
  <c r="Q285" i="12"/>
  <c r="T285" i="12" s="1"/>
  <c r="K285" i="12"/>
  <c r="H285" i="12"/>
  <c r="X285" i="12" s="1"/>
  <c r="V284" i="12"/>
  <c r="U284" i="12"/>
  <c r="W283" i="12"/>
  <c r="V283" i="12"/>
  <c r="U283" i="12"/>
  <c r="Q283" i="12"/>
  <c r="T283" i="12" s="1"/>
  <c r="K283" i="12"/>
  <c r="H283" i="12"/>
  <c r="X283" i="12" s="1"/>
  <c r="V282" i="12"/>
  <c r="U282" i="12"/>
  <c r="V281" i="12"/>
  <c r="U281" i="12"/>
  <c r="W280" i="12"/>
  <c r="V280" i="12"/>
  <c r="U280" i="12"/>
  <c r="Q280" i="12"/>
  <c r="T280" i="12" s="1"/>
  <c r="K280" i="12"/>
  <c r="H280" i="12"/>
  <c r="X280" i="12" s="1"/>
  <c r="V279" i="12"/>
  <c r="U279" i="12"/>
  <c r="W278" i="12"/>
  <c r="V278" i="12"/>
  <c r="U278" i="12"/>
  <c r="Q278" i="12"/>
  <c r="T278" i="12" s="1"/>
  <c r="K278" i="12"/>
  <c r="H278" i="12"/>
  <c r="X278" i="12" s="1"/>
  <c r="V277" i="12"/>
  <c r="U277" i="12"/>
  <c r="W276" i="12"/>
  <c r="V276" i="12"/>
  <c r="U276" i="12"/>
  <c r="Q276" i="12"/>
  <c r="T276" i="12" s="1"/>
  <c r="K276" i="12"/>
  <c r="H276" i="12"/>
  <c r="X276" i="12" s="1"/>
  <c r="V275" i="12"/>
  <c r="U275" i="12"/>
  <c r="V274" i="12"/>
  <c r="U274" i="12"/>
  <c r="W273" i="12"/>
  <c r="V273" i="12"/>
  <c r="U273" i="12"/>
  <c r="Q273" i="12"/>
  <c r="T273" i="12" s="1"/>
  <c r="K273" i="12"/>
  <c r="H273" i="12"/>
  <c r="X273" i="12" s="1"/>
  <c r="V272" i="12"/>
  <c r="U272" i="12"/>
  <c r="W271" i="12"/>
  <c r="V271" i="12"/>
  <c r="U271" i="12"/>
  <c r="Q271" i="12"/>
  <c r="T271" i="12" s="1"/>
  <c r="K271" i="12"/>
  <c r="H271" i="12"/>
  <c r="X271" i="12" s="1"/>
  <c r="V270" i="12"/>
  <c r="U270" i="12"/>
  <c r="W269" i="12"/>
  <c r="V269" i="12"/>
  <c r="U269" i="12"/>
  <c r="Q269" i="12"/>
  <c r="T269" i="12" s="1"/>
  <c r="K269" i="12"/>
  <c r="H269" i="12"/>
  <c r="X269" i="12" s="1"/>
  <c r="V268" i="12"/>
  <c r="U268" i="12"/>
  <c r="V267" i="12"/>
  <c r="U267" i="12"/>
  <c r="W266" i="12"/>
  <c r="V266" i="12"/>
  <c r="U266" i="12"/>
  <c r="Q266" i="12"/>
  <c r="T266" i="12" s="1"/>
  <c r="K266" i="12"/>
  <c r="H266" i="12"/>
  <c r="X266" i="12" s="1"/>
  <c r="V265" i="12"/>
  <c r="U265" i="12"/>
  <c r="W264" i="12"/>
  <c r="V264" i="12"/>
  <c r="U264" i="12"/>
  <c r="Q264" i="12"/>
  <c r="T264" i="12" s="1"/>
  <c r="K264" i="12"/>
  <c r="H264" i="12"/>
  <c r="X264" i="12" s="1"/>
  <c r="V263" i="12"/>
  <c r="U263" i="12"/>
  <c r="W262" i="12"/>
  <c r="V262" i="12"/>
  <c r="U262" i="12"/>
  <c r="Q262" i="12"/>
  <c r="T262" i="12" s="1"/>
  <c r="K262" i="12"/>
  <c r="H262" i="12"/>
  <c r="X262" i="12" s="1"/>
  <c r="V261" i="12"/>
  <c r="U261" i="12"/>
  <c r="V260" i="12"/>
  <c r="U260" i="12"/>
  <c r="W259" i="12"/>
  <c r="V259" i="12"/>
  <c r="U259" i="12"/>
  <c r="Q259" i="12"/>
  <c r="T259" i="12" s="1"/>
  <c r="K259" i="12"/>
  <c r="H259" i="12"/>
  <c r="X259" i="12" s="1"/>
  <c r="V258" i="12"/>
  <c r="U258" i="12"/>
  <c r="W257" i="12"/>
  <c r="V257" i="12"/>
  <c r="U257" i="12"/>
  <c r="Q257" i="12"/>
  <c r="T257" i="12" s="1"/>
  <c r="K257" i="12"/>
  <c r="H257" i="12"/>
  <c r="X257" i="12" s="1"/>
  <c r="V256" i="12"/>
  <c r="U256" i="12"/>
  <c r="W255" i="12"/>
  <c r="V255" i="12"/>
  <c r="U255" i="12"/>
  <c r="Q255" i="12"/>
  <c r="T255" i="12" s="1"/>
  <c r="K255" i="12"/>
  <c r="H255" i="12"/>
  <c r="X255" i="12" s="1"/>
  <c r="V254" i="12"/>
  <c r="U254" i="12"/>
  <c r="V253" i="12"/>
  <c r="U253" i="12"/>
  <c r="W252" i="12"/>
  <c r="V252" i="12"/>
  <c r="U252" i="12"/>
  <c r="Q252" i="12"/>
  <c r="T252" i="12" s="1"/>
  <c r="K252" i="12"/>
  <c r="H252" i="12"/>
  <c r="X252" i="12" s="1"/>
  <c r="V251" i="12"/>
  <c r="U251" i="12"/>
  <c r="W250" i="12"/>
  <c r="V250" i="12"/>
  <c r="U250" i="12"/>
  <c r="Q250" i="12"/>
  <c r="T250" i="12" s="1"/>
  <c r="K250" i="12"/>
  <c r="H250" i="12"/>
  <c r="X250" i="12" s="1"/>
  <c r="V249" i="12"/>
  <c r="U249" i="12"/>
  <c r="W248" i="12"/>
  <c r="V248" i="12"/>
  <c r="U248" i="12"/>
  <c r="Q248" i="12"/>
  <c r="T248" i="12" s="1"/>
  <c r="K248" i="12"/>
  <c r="H248" i="12"/>
  <c r="X248" i="12" s="1"/>
  <c r="V247" i="12"/>
  <c r="U247" i="12"/>
  <c r="V246" i="12"/>
  <c r="U246" i="12"/>
  <c r="W245" i="12"/>
  <c r="V245" i="12"/>
  <c r="U245" i="12"/>
  <c r="Q245" i="12"/>
  <c r="T245" i="12" s="1"/>
  <c r="K245" i="12"/>
  <c r="H245" i="12"/>
  <c r="X245" i="12" s="1"/>
  <c r="V244" i="12"/>
  <c r="U244" i="12"/>
  <c r="W243" i="12"/>
  <c r="V243" i="12"/>
  <c r="U243" i="12"/>
  <c r="Q243" i="12"/>
  <c r="T243" i="12" s="1"/>
  <c r="K243" i="12"/>
  <c r="H243" i="12"/>
  <c r="X243" i="12" s="1"/>
  <c r="V242" i="12"/>
  <c r="U242" i="12"/>
  <c r="W241" i="12"/>
  <c r="V241" i="12"/>
  <c r="U241" i="12"/>
  <c r="Q241" i="12"/>
  <c r="T241" i="12" s="1"/>
  <c r="K241" i="12"/>
  <c r="H241" i="12"/>
  <c r="X241" i="12" s="1"/>
  <c r="V240" i="12"/>
  <c r="U240" i="12"/>
  <c r="V239" i="12"/>
  <c r="U239" i="12"/>
  <c r="W238" i="12"/>
  <c r="V238" i="12"/>
  <c r="U238" i="12"/>
  <c r="Q238" i="12"/>
  <c r="T238" i="12" s="1"/>
  <c r="K238" i="12"/>
  <c r="H238" i="12"/>
  <c r="X238" i="12" s="1"/>
  <c r="V237" i="12"/>
  <c r="U237" i="12"/>
  <c r="W236" i="12"/>
  <c r="V236" i="12"/>
  <c r="U236" i="12"/>
  <c r="Q236" i="12"/>
  <c r="T236" i="12" s="1"/>
  <c r="K236" i="12"/>
  <c r="H236" i="12"/>
  <c r="X236" i="12" s="1"/>
  <c r="V235" i="12"/>
  <c r="U235" i="12"/>
  <c r="W234" i="12"/>
  <c r="V234" i="12"/>
  <c r="U234" i="12"/>
  <c r="Q234" i="12"/>
  <c r="T234" i="12" s="1"/>
  <c r="K234" i="12"/>
  <c r="H234" i="12"/>
  <c r="X234" i="12" s="1"/>
  <c r="V233" i="12"/>
  <c r="U233" i="12"/>
  <c r="V232" i="12"/>
  <c r="U232" i="12"/>
  <c r="W231" i="12"/>
  <c r="V231" i="12"/>
  <c r="U231" i="12"/>
  <c r="Q231" i="12"/>
  <c r="T231" i="12" s="1"/>
  <c r="K231" i="12"/>
  <c r="H231" i="12"/>
  <c r="X231" i="12" s="1"/>
  <c r="V230" i="12"/>
  <c r="U230" i="12"/>
  <c r="W229" i="12"/>
  <c r="V229" i="12"/>
  <c r="U229" i="12"/>
  <c r="Q229" i="12"/>
  <c r="T229" i="12" s="1"/>
  <c r="K229" i="12"/>
  <c r="H229" i="12"/>
  <c r="X229" i="12" s="1"/>
  <c r="V228" i="12"/>
  <c r="U228" i="12"/>
  <c r="W227" i="12"/>
  <c r="V227" i="12"/>
  <c r="U227" i="12"/>
  <c r="Q227" i="12"/>
  <c r="T227" i="12" s="1"/>
  <c r="K227" i="12"/>
  <c r="H227" i="12"/>
  <c r="X227" i="12" s="1"/>
  <c r="V226" i="12"/>
  <c r="U226" i="12"/>
  <c r="V225" i="12"/>
  <c r="U225" i="12"/>
  <c r="W224" i="12"/>
  <c r="V224" i="12"/>
  <c r="U224" i="12"/>
  <c r="Q224" i="12"/>
  <c r="T224" i="12" s="1"/>
  <c r="K224" i="12"/>
  <c r="H224" i="12"/>
  <c r="X224" i="12" s="1"/>
  <c r="V223" i="12"/>
  <c r="U223" i="12"/>
  <c r="W222" i="12"/>
  <c r="V222" i="12"/>
  <c r="U222" i="12"/>
  <c r="Q222" i="12"/>
  <c r="T222" i="12" s="1"/>
  <c r="K222" i="12"/>
  <c r="H222" i="12"/>
  <c r="X222" i="12" s="1"/>
  <c r="V221" i="12"/>
  <c r="U221" i="12"/>
  <c r="W220" i="12"/>
  <c r="V220" i="12"/>
  <c r="U220" i="12"/>
  <c r="Q220" i="12"/>
  <c r="T220" i="12" s="1"/>
  <c r="K220" i="12"/>
  <c r="H220" i="12"/>
  <c r="X220" i="12" s="1"/>
  <c r="V219" i="12"/>
  <c r="U219" i="12"/>
  <c r="V218" i="12"/>
  <c r="U218" i="12"/>
  <c r="W217" i="12"/>
  <c r="V217" i="12"/>
  <c r="U217" i="12"/>
  <c r="Q217" i="12"/>
  <c r="T217" i="12" s="1"/>
  <c r="K217" i="12"/>
  <c r="H217" i="12"/>
  <c r="X217" i="12" s="1"/>
  <c r="V216" i="12"/>
  <c r="U216" i="12"/>
  <c r="W215" i="12"/>
  <c r="V215" i="12"/>
  <c r="U215" i="12"/>
  <c r="Q215" i="12"/>
  <c r="T215" i="12" s="1"/>
  <c r="K215" i="12"/>
  <c r="H215" i="12"/>
  <c r="X215" i="12" s="1"/>
  <c r="V214" i="12"/>
  <c r="U214" i="12"/>
  <c r="W213" i="12"/>
  <c r="V213" i="12"/>
  <c r="U213" i="12"/>
  <c r="Q213" i="12"/>
  <c r="T213" i="12" s="1"/>
  <c r="K213" i="12"/>
  <c r="H213" i="12"/>
  <c r="X213" i="12" s="1"/>
  <c r="V212" i="12"/>
  <c r="U212" i="12"/>
  <c r="V211" i="12"/>
  <c r="U211" i="12"/>
  <c r="W210" i="12"/>
  <c r="V210" i="12"/>
  <c r="U210" i="12"/>
  <c r="Q210" i="12"/>
  <c r="T210" i="12" s="1"/>
  <c r="K210" i="12"/>
  <c r="H210" i="12"/>
  <c r="X210" i="12" s="1"/>
  <c r="V209" i="12"/>
  <c r="U209" i="12"/>
  <c r="W208" i="12"/>
  <c r="V208" i="12"/>
  <c r="U208" i="12"/>
  <c r="Q208" i="12"/>
  <c r="T208" i="12" s="1"/>
  <c r="K208" i="12"/>
  <c r="H208" i="12"/>
  <c r="X208" i="12" s="1"/>
  <c r="V207" i="12"/>
  <c r="U207" i="12"/>
  <c r="W206" i="12"/>
  <c r="V206" i="12"/>
  <c r="U206" i="12"/>
  <c r="Q206" i="12"/>
  <c r="T206" i="12" s="1"/>
  <c r="K206" i="12"/>
  <c r="H206" i="12"/>
  <c r="X206" i="12" s="1"/>
  <c r="V205" i="12"/>
  <c r="U205" i="12"/>
  <c r="V204" i="12"/>
  <c r="U204" i="12"/>
  <c r="W203" i="12"/>
  <c r="V203" i="12"/>
  <c r="U203" i="12"/>
  <c r="Q203" i="12"/>
  <c r="T203" i="12" s="1"/>
  <c r="K203" i="12"/>
  <c r="H203" i="12"/>
  <c r="X203" i="12" s="1"/>
  <c r="V202" i="12"/>
  <c r="U202" i="12"/>
  <c r="W201" i="12"/>
  <c r="V201" i="12"/>
  <c r="U201" i="12"/>
  <c r="Q201" i="12"/>
  <c r="T201" i="12" s="1"/>
  <c r="K201" i="12"/>
  <c r="H201" i="12"/>
  <c r="X201" i="12" s="1"/>
  <c r="V200" i="12"/>
  <c r="U200" i="12"/>
  <c r="W199" i="12"/>
  <c r="V199" i="12"/>
  <c r="U199" i="12"/>
  <c r="Q199" i="12"/>
  <c r="T199" i="12" s="1"/>
  <c r="K199" i="12"/>
  <c r="H199" i="12"/>
  <c r="X199" i="12" s="1"/>
  <c r="V198" i="12"/>
  <c r="U198" i="12"/>
  <c r="V197" i="12"/>
  <c r="U197" i="12"/>
  <c r="W196" i="12"/>
  <c r="V196" i="12"/>
  <c r="U196" i="12"/>
  <c r="Q196" i="12"/>
  <c r="T196" i="12" s="1"/>
  <c r="K196" i="12"/>
  <c r="H196" i="12"/>
  <c r="X196" i="12" s="1"/>
  <c r="V195" i="12"/>
  <c r="U195" i="12"/>
  <c r="W194" i="12"/>
  <c r="V194" i="12"/>
  <c r="U194" i="12"/>
  <c r="Q194" i="12"/>
  <c r="T194" i="12" s="1"/>
  <c r="K194" i="12"/>
  <c r="H194" i="12"/>
  <c r="X194" i="12" s="1"/>
  <c r="V193" i="12"/>
  <c r="U193" i="12"/>
  <c r="W192" i="12"/>
  <c r="V192" i="12"/>
  <c r="U192" i="12"/>
  <c r="Q192" i="12"/>
  <c r="T192" i="12" s="1"/>
  <c r="K192" i="12"/>
  <c r="H192" i="12"/>
  <c r="X192" i="12" s="1"/>
  <c r="V191" i="12"/>
  <c r="U191" i="12"/>
  <c r="V190" i="12"/>
  <c r="U190" i="12"/>
  <c r="W189" i="12"/>
  <c r="V189" i="12"/>
  <c r="U189" i="12"/>
  <c r="Q189" i="12"/>
  <c r="T189" i="12" s="1"/>
  <c r="K189" i="12"/>
  <c r="H189" i="12"/>
  <c r="X189" i="12" s="1"/>
  <c r="V188" i="12"/>
  <c r="U188" i="12"/>
  <c r="W187" i="12"/>
  <c r="V187" i="12"/>
  <c r="U187" i="12"/>
  <c r="Q187" i="12"/>
  <c r="T187" i="12" s="1"/>
  <c r="K187" i="12"/>
  <c r="H187" i="12"/>
  <c r="X187" i="12" s="1"/>
  <c r="V186" i="12"/>
  <c r="U186" i="12"/>
  <c r="W185" i="12"/>
  <c r="V185" i="12"/>
  <c r="U185" i="12"/>
  <c r="Q185" i="12"/>
  <c r="T185" i="12" s="1"/>
  <c r="K185" i="12"/>
  <c r="H185" i="12"/>
  <c r="X185" i="12" s="1"/>
  <c r="V184" i="12"/>
  <c r="U184" i="12"/>
  <c r="V183" i="12"/>
  <c r="U183" i="12"/>
  <c r="W182" i="12"/>
  <c r="V182" i="12"/>
  <c r="U182" i="12"/>
  <c r="Q182" i="12"/>
  <c r="T182" i="12" s="1"/>
  <c r="K182" i="12"/>
  <c r="H182" i="12"/>
  <c r="X182" i="12" s="1"/>
  <c r="V181" i="12"/>
  <c r="U181" i="12"/>
  <c r="W180" i="12"/>
  <c r="V180" i="12"/>
  <c r="U180" i="12"/>
  <c r="Q180" i="12"/>
  <c r="T180" i="12" s="1"/>
  <c r="K180" i="12"/>
  <c r="H180" i="12"/>
  <c r="X180" i="12" s="1"/>
  <c r="V179" i="12"/>
  <c r="U179" i="12"/>
  <c r="W178" i="12"/>
  <c r="V178" i="12"/>
  <c r="U178" i="12"/>
  <c r="Q178" i="12"/>
  <c r="T178" i="12" s="1"/>
  <c r="K178" i="12"/>
  <c r="H178" i="12"/>
  <c r="X178" i="12" s="1"/>
  <c r="V177" i="12"/>
  <c r="U177" i="12"/>
  <c r="V176" i="12"/>
  <c r="U176" i="12"/>
  <c r="W175" i="12"/>
  <c r="V175" i="12"/>
  <c r="U175" i="12"/>
  <c r="Q175" i="12"/>
  <c r="T175" i="12" s="1"/>
  <c r="K175" i="12"/>
  <c r="H175" i="12"/>
  <c r="X175" i="12" s="1"/>
  <c r="V174" i="12"/>
  <c r="U174" i="12"/>
  <c r="W173" i="12"/>
  <c r="V173" i="12"/>
  <c r="U173" i="12"/>
  <c r="Q173" i="12"/>
  <c r="T173" i="12" s="1"/>
  <c r="K173" i="12"/>
  <c r="H173" i="12"/>
  <c r="X173" i="12" s="1"/>
  <c r="V172" i="12"/>
  <c r="U172" i="12"/>
  <c r="W171" i="12"/>
  <c r="V171" i="12"/>
  <c r="U171" i="12"/>
  <c r="Q171" i="12"/>
  <c r="T171" i="12" s="1"/>
  <c r="K171" i="12"/>
  <c r="H171" i="12"/>
  <c r="X171" i="12" s="1"/>
  <c r="V170" i="12"/>
  <c r="U170" i="12"/>
  <c r="V169" i="12"/>
  <c r="U169" i="12"/>
  <c r="W168" i="12"/>
  <c r="V168" i="12"/>
  <c r="U168" i="12"/>
  <c r="Q168" i="12"/>
  <c r="T168" i="12" s="1"/>
  <c r="K168" i="12"/>
  <c r="H168" i="12"/>
  <c r="X168" i="12" s="1"/>
  <c r="V167" i="12"/>
  <c r="U167" i="12"/>
  <c r="W166" i="12"/>
  <c r="V166" i="12"/>
  <c r="U166" i="12"/>
  <c r="Q166" i="12"/>
  <c r="T166" i="12" s="1"/>
  <c r="K166" i="12"/>
  <c r="H166" i="12"/>
  <c r="X166" i="12" s="1"/>
  <c r="V165" i="12"/>
  <c r="U165" i="12"/>
  <c r="W164" i="12"/>
  <c r="V164" i="12"/>
  <c r="U164" i="12"/>
  <c r="Q164" i="12"/>
  <c r="T164" i="12" s="1"/>
  <c r="K164" i="12"/>
  <c r="H164" i="12"/>
  <c r="X164" i="12" s="1"/>
  <c r="V163" i="12"/>
  <c r="U163" i="12"/>
  <c r="V162" i="12"/>
  <c r="U162" i="12"/>
  <c r="W161" i="12"/>
  <c r="V161" i="12"/>
  <c r="U161" i="12"/>
  <c r="Q161" i="12"/>
  <c r="T161" i="12" s="1"/>
  <c r="K161" i="12"/>
  <c r="H161" i="12"/>
  <c r="X161" i="12" s="1"/>
  <c r="V160" i="12"/>
  <c r="U160" i="12"/>
  <c r="W159" i="12"/>
  <c r="V159" i="12"/>
  <c r="U159" i="12"/>
  <c r="Q159" i="12"/>
  <c r="T159" i="12" s="1"/>
  <c r="K159" i="12"/>
  <c r="H159" i="12"/>
  <c r="X159" i="12" s="1"/>
  <c r="V158" i="12"/>
  <c r="U158" i="12"/>
  <c r="W157" i="12"/>
  <c r="V157" i="12"/>
  <c r="U157" i="12"/>
  <c r="Q157" i="12"/>
  <c r="T157" i="12" s="1"/>
  <c r="K157" i="12"/>
  <c r="H157" i="12"/>
  <c r="X157" i="12" s="1"/>
  <c r="V156" i="12"/>
  <c r="U156" i="12"/>
  <c r="V155" i="12"/>
  <c r="U155" i="12"/>
  <c r="W154" i="12"/>
  <c r="V154" i="12"/>
  <c r="U154" i="12"/>
  <c r="Q154" i="12"/>
  <c r="T154" i="12" s="1"/>
  <c r="K154" i="12"/>
  <c r="H154" i="12"/>
  <c r="X154" i="12" s="1"/>
  <c r="V153" i="12"/>
  <c r="U153" i="12"/>
  <c r="W152" i="12"/>
  <c r="V152" i="12"/>
  <c r="U152" i="12"/>
  <c r="Q152" i="12"/>
  <c r="T152" i="12" s="1"/>
  <c r="K152" i="12"/>
  <c r="H152" i="12"/>
  <c r="X152" i="12" s="1"/>
  <c r="V151" i="12"/>
  <c r="U151" i="12"/>
  <c r="W150" i="12"/>
  <c r="V150" i="12"/>
  <c r="U150" i="12"/>
  <c r="Q150" i="12"/>
  <c r="T150" i="12" s="1"/>
  <c r="K150" i="12"/>
  <c r="H150" i="12"/>
  <c r="X150" i="12" s="1"/>
  <c r="V149" i="12"/>
  <c r="U149" i="12"/>
  <c r="V148" i="12"/>
  <c r="U148" i="12"/>
  <c r="W147" i="12"/>
  <c r="V147" i="12"/>
  <c r="U147" i="12"/>
  <c r="Q147" i="12"/>
  <c r="T147" i="12" s="1"/>
  <c r="K147" i="12"/>
  <c r="H147" i="12"/>
  <c r="X147" i="12" s="1"/>
  <c r="V146" i="12"/>
  <c r="U146" i="12"/>
  <c r="W145" i="12"/>
  <c r="V145" i="12"/>
  <c r="U145" i="12"/>
  <c r="Q145" i="12"/>
  <c r="T145" i="12" s="1"/>
  <c r="K145" i="12"/>
  <c r="H145" i="12"/>
  <c r="X145" i="12" s="1"/>
  <c r="V144" i="12"/>
  <c r="U144" i="12"/>
  <c r="W143" i="12"/>
  <c r="V143" i="12"/>
  <c r="U143" i="12"/>
  <c r="Q143" i="12"/>
  <c r="T143" i="12" s="1"/>
  <c r="K143" i="12"/>
  <c r="H143" i="12"/>
  <c r="X143" i="12" s="1"/>
  <c r="V142" i="12"/>
  <c r="U142" i="12"/>
  <c r="V141" i="12"/>
  <c r="U141" i="12"/>
  <c r="W140" i="12"/>
  <c r="V140" i="12"/>
  <c r="U140" i="12"/>
  <c r="Q140" i="12"/>
  <c r="T140" i="12" s="1"/>
  <c r="K140" i="12"/>
  <c r="H140" i="12"/>
  <c r="X140" i="12" s="1"/>
  <c r="V139" i="12"/>
  <c r="U139" i="12"/>
  <c r="W138" i="12"/>
  <c r="V138" i="12"/>
  <c r="U138" i="12"/>
  <c r="Q138" i="12"/>
  <c r="T138" i="12" s="1"/>
  <c r="K138" i="12"/>
  <c r="H138" i="12"/>
  <c r="X138" i="12" s="1"/>
  <c r="V137" i="12"/>
  <c r="U137" i="12"/>
  <c r="W136" i="12"/>
  <c r="V136" i="12"/>
  <c r="U136" i="12"/>
  <c r="Q136" i="12"/>
  <c r="T136" i="12" s="1"/>
  <c r="K136" i="12"/>
  <c r="H136" i="12"/>
  <c r="X136" i="12" s="1"/>
  <c r="V135" i="12"/>
  <c r="U135" i="12"/>
  <c r="V134" i="12"/>
  <c r="U134" i="12"/>
  <c r="W133" i="12"/>
  <c r="V133" i="12"/>
  <c r="U133" i="12"/>
  <c r="Q133" i="12"/>
  <c r="T133" i="12" s="1"/>
  <c r="K133" i="12"/>
  <c r="H133" i="12"/>
  <c r="V132" i="12"/>
  <c r="U132" i="12"/>
  <c r="W131" i="12"/>
  <c r="V131" i="12"/>
  <c r="U131" i="12"/>
  <c r="Q131" i="12"/>
  <c r="T131" i="12" s="1"/>
  <c r="K131" i="12"/>
  <c r="H131" i="12"/>
  <c r="X131" i="12" s="1"/>
  <c r="V130" i="12"/>
  <c r="U130" i="12"/>
  <c r="W129" i="12"/>
  <c r="V129" i="12"/>
  <c r="U129" i="12"/>
  <c r="Q129" i="12"/>
  <c r="T129" i="12" s="1"/>
  <c r="K129" i="12"/>
  <c r="H129" i="12"/>
  <c r="X129" i="12" s="1"/>
  <c r="V128" i="12"/>
  <c r="U128" i="12"/>
  <c r="V127" i="12"/>
  <c r="U127" i="12"/>
  <c r="W126" i="12"/>
  <c r="V126" i="12"/>
  <c r="U126" i="12"/>
  <c r="Q126" i="12"/>
  <c r="T126" i="12" s="1"/>
  <c r="K126" i="12"/>
  <c r="H126" i="12"/>
  <c r="X126" i="12" s="1"/>
  <c r="V125" i="12"/>
  <c r="U125" i="12"/>
  <c r="W124" i="12"/>
  <c r="V124" i="12"/>
  <c r="U124" i="12"/>
  <c r="Q124" i="12"/>
  <c r="T124" i="12" s="1"/>
  <c r="K124" i="12"/>
  <c r="H124" i="12"/>
  <c r="X124" i="12" s="1"/>
  <c r="V123" i="12"/>
  <c r="U123" i="12"/>
  <c r="W122" i="12"/>
  <c r="V122" i="12"/>
  <c r="U122" i="12"/>
  <c r="Q122" i="12"/>
  <c r="T122" i="12" s="1"/>
  <c r="K122" i="12"/>
  <c r="H122" i="12"/>
  <c r="X122" i="12" s="1"/>
  <c r="V121" i="12"/>
  <c r="U121" i="12"/>
  <c r="V120" i="12"/>
  <c r="U120" i="12"/>
  <c r="W119" i="12"/>
  <c r="V119" i="12"/>
  <c r="U119" i="12"/>
  <c r="Q119" i="12"/>
  <c r="T119" i="12" s="1"/>
  <c r="K119" i="12"/>
  <c r="H119" i="12"/>
  <c r="X119" i="12" s="1"/>
  <c r="V118" i="12"/>
  <c r="U118" i="12"/>
  <c r="W117" i="12"/>
  <c r="V117" i="12"/>
  <c r="U117" i="12"/>
  <c r="Q117" i="12"/>
  <c r="T117" i="12" s="1"/>
  <c r="K117" i="12"/>
  <c r="H117" i="12"/>
  <c r="X117" i="12" s="1"/>
  <c r="V116" i="12"/>
  <c r="U116" i="12"/>
  <c r="W115" i="12"/>
  <c r="V115" i="12"/>
  <c r="U115" i="12"/>
  <c r="Q115" i="12"/>
  <c r="T115" i="12" s="1"/>
  <c r="K115" i="12"/>
  <c r="H115" i="12"/>
  <c r="X115" i="12" s="1"/>
  <c r="V114" i="12"/>
  <c r="U114" i="12"/>
  <c r="V113" i="12"/>
  <c r="U113" i="12"/>
  <c r="W112" i="12"/>
  <c r="V112" i="12"/>
  <c r="U112" i="12"/>
  <c r="Q112" i="12"/>
  <c r="T112" i="12" s="1"/>
  <c r="K112" i="12"/>
  <c r="H112" i="12"/>
  <c r="X112" i="12" s="1"/>
  <c r="V111" i="12"/>
  <c r="U111" i="12"/>
  <c r="W110" i="12"/>
  <c r="V110" i="12"/>
  <c r="U110" i="12"/>
  <c r="Q110" i="12"/>
  <c r="T110" i="12" s="1"/>
  <c r="K110" i="12"/>
  <c r="H110" i="12"/>
  <c r="X110" i="12" s="1"/>
  <c r="V109" i="12"/>
  <c r="U109" i="12"/>
  <c r="W108" i="12"/>
  <c r="V108" i="12"/>
  <c r="U108" i="12"/>
  <c r="Q108" i="12"/>
  <c r="T108" i="12" s="1"/>
  <c r="K108" i="12"/>
  <c r="H108" i="12"/>
  <c r="X108" i="12" s="1"/>
  <c r="V107" i="12"/>
  <c r="U107" i="12"/>
  <c r="V106" i="12"/>
  <c r="U106" i="12"/>
  <c r="W105" i="12"/>
  <c r="V105" i="12"/>
  <c r="U105" i="12"/>
  <c r="Q105" i="12"/>
  <c r="T105" i="12" s="1"/>
  <c r="K105" i="12"/>
  <c r="H105" i="12"/>
  <c r="X105" i="12" s="1"/>
  <c r="V104" i="12"/>
  <c r="U104" i="12"/>
  <c r="W103" i="12"/>
  <c r="V103" i="12"/>
  <c r="U103" i="12"/>
  <c r="Q103" i="12"/>
  <c r="T103" i="12" s="1"/>
  <c r="K103" i="12"/>
  <c r="H103" i="12"/>
  <c r="X103" i="12" s="1"/>
  <c r="V102" i="12"/>
  <c r="U102" i="12"/>
  <c r="W101" i="12"/>
  <c r="V101" i="12"/>
  <c r="U101" i="12"/>
  <c r="Q101" i="12"/>
  <c r="T101" i="12" s="1"/>
  <c r="K101" i="12"/>
  <c r="H101" i="12"/>
  <c r="X101" i="12" s="1"/>
  <c r="V100" i="12"/>
  <c r="U100" i="12"/>
  <c r="V99" i="12"/>
  <c r="U99" i="12"/>
  <c r="W98" i="12"/>
  <c r="V98" i="12"/>
  <c r="U98" i="12"/>
  <c r="Q98" i="12"/>
  <c r="T98" i="12" s="1"/>
  <c r="K98" i="12"/>
  <c r="H98" i="12"/>
  <c r="X98" i="12" s="1"/>
  <c r="V97" i="12"/>
  <c r="U97" i="12"/>
  <c r="W96" i="12"/>
  <c r="V96" i="12"/>
  <c r="U96" i="12"/>
  <c r="Q96" i="12"/>
  <c r="T96" i="12" s="1"/>
  <c r="K96" i="12"/>
  <c r="H96" i="12"/>
  <c r="V95" i="12"/>
  <c r="U95" i="12"/>
  <c r="W94" i="12"/>
  <c r="V94" i="12"/>
  <c r="U94" i="12"/>
  <c r="Q94" i="12"/>
  <c r="T94" i="12" s="1"/>
  <c r="K94" i="12"/>
  <c r="H94" i="12"/>
  <c r="X94" i="12" s="1"/>
  <c r="V93" i="12"/>
  <c r="U93" i="12"/>
  <c r="V92" i="12"/>
  <c r="U92" i="12"/>
  <c r="W91" i="12"/>
  <c r="V91" i="12"/>
  <c r="U91" i="12"/>
  <c r="Q91" i="12"/>
  <c r="T91" i="12" s="1"/>
  <c r="K91" i="12"/>
  <c r="H91" i="12"/>
  <c r="X91" i="12" s="1"/>
  <c r="V90" i="12"/>
  <c r="U90" i="12"/>
  <c r="W89" i="12"/>
  <c r="V89" i="12"/>
  <c r="U89" i="12"/>
  <c r="Q89" i="12"/>
  <c r="T89" i="12" s="1"/>
  <c r="K89" i="12"/>
  <c r="H89" i="12"/>
  <c r="X89" i="12" s="1"/>
  <c r="V88" i="12"/>
  <c r="U88" i="12"/>
  <c r="W87" i="12"/>
  <c r="V87" i="12"/>
  <c r="U87" i="12"/>
  <c r="Q87" i="12"/>
  <c r="T87" i="12" s="1"/>
  <c r="K87" i="12"/>
  <c r="H87" i="12"/>
  <c r="X87" i="12" s="1"/>
  <c r="V86" i="12"/>
  <c r="U86" i="12"/>
  <c r="V85" i="12"/>
  <c r="U85" i="12"/>
  <c r="W84" i="12"/>
  <c r="V84" i="12"/>
  <c r="U84" i="12"/>
  <c r="Q84" i="12"/>
  <c r="T84" i="12" s="1"/>
  <c r="K84" i="12"/>
  <c r="H84" i="12"/>
  <c r="X84" i="12" s="1"/>
  <c r="V83" i="12"/>
  <c r="U83" i="12"/>
  <c r="W82" i="12"/>
  <c r="V82" i="12"/>
  <c r="U82" i="12"/>
  <c r="Q82" i="12"/>
  <c r="T82" i="12" s="1"/>
  <c r="K82" i="12"/>
  <c r="H82" i="12"/>
  <c r="X82" i="12" s="1"/>
  <c r="V81" i="12"/>
  <c r="U81" i="12"/>
  <c r="W80" i="12"/>
  <c r="V80" i="12"/>
  <c r="U80" i="12"/>
  <c r="Q80" i="12"/>
  <c r="T80" i="12" s="1"/>
  <c r="K80" i="12"/>
  <c r="H80" i="12"/>
  <c r="X80" i="12" s="1"/>
  <c r="W79" i="12"/>
  <c r="V79" i="12"/>
  <c r="U79" i="12"/>
  <c r="Q79" i="12"/>
  <c r="K79" i="12"/>
  <c r="H79" i="12"/>
  <c r="X79" i="12" s="1"/>
  <c r="V78" i="12"/>
  <c r="U78" i="12"/>
  <c r="W77" i="12"/>
  <c r="V77" i="12"/>
  <c r="U77" i="12"/>
  <c r="Q77" i="12"/>
  <c r="T77" i="12" s="1"/>
  <c r="K77" i="12"/>
  <c r="H77" i="12"/>
  <c r="X77" i="12" s="1"/>
  <c r="V76" i="12"/>
  <c r="U76" i="12"/>
  <c r="W75" i="12"/>
  <c r="V75" i="12"/>
  <c r="U75" i="12"/>
  <c r="Q75" i="12"/>
  <c r="T75" i="12" s="1"/>
  <c r="K75" i="12"/>
  <c r="H75" i="12"/>
  <c r="X75" i="12" s="1"/>
  <c r="V74" i="12"/>
  <c r="U74" i="12"/>
  <c r="W73" i="12"/>
  <c r="V73" i="12"/>
  <c r="U73" i="12"/>
  <c r="Q73" i="12"/>
  <c r="T73" i="12" s="1"/>
  <c r="K73" i="12"/>
  <c r="H73" i="12"/>
  <c r="X73" i="12" s="1"/>
  <c r="V72" i="12"/>
  <c r="U72" i="12"/>
  <c r="V71" i="12"/>
  <c r="U71" i="12"/>
  <c r="W70" i="12"/>
  <c r="V70" i="12"/>
  <c r="U70" i="12"/>
  <c r="Q70" i="12"/>
  <c r="T70" i="12" s="1"/>
  <c r="K70" i="12"/>
  <c r="H70" i="12"/>
  <c r="X70" i="12" s="1"/>
  <c r="V69" i="12"/>
  <c r="U69" i="12"/>
  <c r="W68" i="12"/>
  <c r="V68" i="12"/>
  <c r="U68" i="12"/>
  <c r="Q68" i="12"/>
  <c r="T68" i="12" s="1"/>
  <c r="K68" i="12"/>
  <c r="H68" i="12"/>
  <c r="X68" i="12" s="1"/>
  <c r="V67" i="12"/>
  <c r="U67" i="12"/>
  <c r="W66" i="12"/>
  <c r="V66" i="12"/>
  <c r="U66" i="12"/>
  <c r="Q66" i="12"/>
  <c r="T66" i="12" s="1"/>
  <c r="K66" i="12"/>
  <c r="H66" i="12"/>
  <c r="X66" i="12" s="1"/>
  <c r="V65" i="12"/>
  <c r="U65" i="12"/>
  <c r="V64" i="12"/>
  <c r="U64" i="12"/>
  <c r="W63" i="12"/>
  <c r="V63" i="12"/>
  <c r="U63" i="12"/>
  <c r="Q63" i="12"/>
  <c r="T63" i="12" s="1"/>
  <c r="K63" i="12"/>
  <c r="H63" i="12"/>
  <c r="X63" i="12" s="1"/>
  <c r="V62" i="12"/>
  <c r="U62" i="12"/>
  <c r="W61" i="12"/>
  <c r="V61" i="12"/>
  <c r="U61" i="12"/>
  <c r="Q61" i="12"/>
  <c r="T61" i="12" s="1"/>
  <c r="K61" i="12"/>
  <c r="H61" i="12"/>
  <c r="X61" i="12" s="1"/>
  <c r="V60" i="12"/>
  <c r="U60" i="12"/>
  <c r="W59" i="12"/>
  <c r="V59" i="12"/>
  <c r="U59" i="12"/>
  <c r="Q59" i="12"/>
  <c r="T59" i="12" s="1"/>
  <c r="K59" i="12"/>
  <c r="H59" i="12"/>
  <c r="X59" i="12" s="1"/>
  <c r="V58" i="12"/>
  <c r="U58" i="12"/>
  <c r="V57" i="12"/>
  <c r="U57" i="12"/>
  <c r="W56" i="12"/>
  <c r="V56" i="12"/>
  <c r="U56" i="12"/>
  <c r="Q56" i="12"/>
  <c r="T56" i="12" s="1"/>
  <c r="K56" i="12"/>
  <c r="H56" i="12"/>
  <c r="X56" i="12" s="1"/>
  <c r="V55" i="12"/>
  <c r="U55" i="12"/>
  <c r="W54" i="12"/>
  <c r="V54" i="12"/>
  <c r="U54" i="12"/>
  <c r="Q54" i="12"/>
  <c r="T54" i="12" s="1"/>
  <c r="K54" i="12"/>
  <c r="H54" i="12"/>
  <c r="X54" i="12" s="1"/>
  <c r="V53" i="12"/>
  <c r="U53" i="12"/>
  <c r="W52" i="12"/>
  <c r="V52" i="12"/>
  <c r="U52" i="12"/>
  <c r="Q52" i="12"/>
  <c r="T52" i="12" s="1"/>
  <c r="K52" i="12"/>
  <c r="H52" i="12"/>
  <c r="X52" i="12" s="1"/>
  <c r="V51" i="12"/>
  <c r="U51" i="12"/>
  <c r="V50" i="12"/>
  <c r="U50" i="12"/>
  <c r="W49" i="12"/>
  <c r="V49" i="12"/>
  <c r="U49" i="12"/>
  <c r="Q49" i="12"/>
  <c r="T49" i="12" s="1"/>
  <c r="K49" i="12"/>
  <c r="H49" i="12"/>
  <c r="X49" i="12" s="1"/>
  <c r="V48" i="12"/>
  <c r="U48" i="12"/>
  <c r="W47" i="12"/>
  <c r="V47" i="12"/>
  <c r="U47" i="12"/>
  <c r="Q47" i="12"/>
  <c r="T47" i="12" s="1"/>
  <c r="K47" i="12"/>
  <c r="H47" i="12"/>
  <c r="X47" i="12" s="1"/>
  <c r="V46" i="12"/>
  <c r="U46" i="12"/>
  <c r="W45" i="12"/>
  <c r="V45" i="12"/>
  <c r="U45" i="12"/>
  <c r="Q45" i="12"/>
  <c r="T45" i="12" s="1"/>
  <c r="K45" i="12"/>
  <c r="H45" i="12"/>
  <c r="X45" i="12" s="1"/>
  <c r="V44" i="12"/>
  <c r="U44" i="12"/>
  <c r="V43" i="12"/>
  <c r="U43" i="12"/>
  <c r="W42" i="12"/>
  <c r="V42" i="12"/>
  <c r="U42" i="12"/>
  <c r="Q42" i="12"/>
  <c r="T42" i="12" s="1"/>
  <c r="K42" i="12"/>
  <c r="H42" i="12"/>
  <c r="X42" i="12" s="1"/>
  <c r="V41" i="12"/>
  <c r="U41" i="12"/>
  <c r="W40" i="12"/>
  <c r="V40" i="12"/>
  <c r="U40" i="12"/>
  <c r="Q40" i="12"/>
  <c r="T40" i="12" s="1"/>
  <c r="K40" i="12"/>
  <c r="H40" i="12"/>
  <c r="X40" i="12" s="1"/>
  <c r="V39" i="12"/>
  <c r="U39" i="12"/>
  <c r="W38" i="12"/>
  <c r="V38" i="12"/>
  <c r="U38" i="12"/>
  <c r="Q38" i="12"/>
  <c r="T38" i="12" s="1"/>
  <c r="K38" i="12"/>
  <c r="H38" i="12"/>
  <c r="V37" i="12"/>
  <c r="U37" i="12"/>
  <c r="V36" i="12"/>
  <c r="U36" i="12"/>
  <c r="W35" i="12"/>
  <c r="V35" i="12"/>
  <c r="U35" i="12"/>
  <c r="Q35" i="12"/>
  <c r="T35" i="12" s="1"/>
  <c r="K35" i="12"/>
  <c r="H35" i="12"/>
  <c r="V34" i="12"/>
  <c r="U34" i="12"/>
  <c r="W33" i="12"/>
  <c r="V33" i="12"/>
  <c r="U33" i="12"/>
  <c r="Q33" i="12"/>
  <c r="T33" i="12" s="1"/>
  <c r="K33" i="12"/>
  <c r="H33" i="12"/>
  <c r="X33" i="12" s="1"/>
  <c r="V32" i="12"/>
  <c r="U32" i="12"/>
  <c r="W31" i="12"/>
  <c r="V31" i="12"/>
  <c r="U31" i="12"/>
  <c r="Q31" i="12"/>
  <c r="T31" i="12" s="1"/>
  <c r="K31" i="12"/>
  <c r="H31" i="12"/>
  <c r="V30" i="12"/>
  <c r="U30" i="12"/>
  <c r="V29" i="12"/>
  <c r="U29" i="12"/>
  <c r="W28" i="12"/>
  <c r="V28" i="12"/>
  <c r="U28" i="12"/>
  <c r="Q28" i="12"/>
  <c r="T28" i="12" s="1"/>
  <c r="K28" i="12"/>
  <c r="H28" i="12"/>
  <c r="V27" i="12"/>
  <c r="U27" i="12"/>
  <c r="W26" i="12"/>
  <c r="V26" i="12"/>
  <c r="U26" i="12"/>
  <c r="Q26" i="12"/>
  <c r="T26" i="12" s="1"/>
  <c r="K26" i="12"/>
  <c r="H26" i="12"/>
  <c r="V25" i="12"/>
  <c r="U25" i="12"/>
  <c r="W24" i="12"/>
  <c r="V24" i="12"/>
  <c r="U24" i="12"/>
  <c r="Q24" i="12"/>
  <c r="T24" i="12" s="1"/>
  <c r="K24" i="12"/>
  <c r="H24" i="12"/>
  <c r="V23" i="12"/>
  <c r="U23" i="12"/>
  <c r="V22" i="12"/>
  <c r="U22" i="12"/>
  <c r="W21" i="12"/>
  <c r="V21" i="12"/>
  <c r="U21" i="12"/>
  <c r="Q21" i="12"/>
  <c r="T21" i="12" s="1"/>
  <c r="K21" i="12"/>
  <c r="H21" i="12"/>
  <c r="V20" i="12"/>
  <c r="U20" i="12"/>
  <c r="W19" i="12"/>
  <c r="V19" i="12"/>
  <c r="U19" i="12"/>
  <c r="Q19" i="12"/>
  <c r="T19" i="12" s="1"/>
  <c r="K19" i="12"/>
  <c r="H19" i="12"/>
  <c r="X19" i="12" s="1"/>
  <c r="V18" i="12"/>
  <c r="U18" i="12"/>
  <c r="W17" i="12"/>
  <c r="V17" i="12"/>
  <c r="U17" i="12"/>
  <c r="Q17" i="12"/>
  <c r="T17" i="12" s="1"/>
  <c r="K17" i="12"/>
  <c r="H17" i="12"/>
  <c r="V16" i="12"/>
  <c r="U16" i="12"/>
  <c r="V15" i="12"/>
  <c r="U15" i="12"/>
  <c r="W14" i="12"/>
  <c r="V14" i="12"/>
  <c r="U14" i="12"/>
  <c r="Q14" i="12"/>
  <c r="T14" i="12" s="1"/>
  <c r="K14" i="12"/>
  <c r="H14" i="12"/>
  <c r="V13" i="12"/>
  <c r="U13" i="12"/>
  <c r="W12" i="12"/>
  <c r="V12" i="12"/>
  <c r="U12" i="12"/>
  <c r="Q12" i="12"/>
  <c r="T12" i="12" s="1"/>
  <c r="K12" i="12"/>
  <c r="H12" i="12"/>
  <c r="V11" i="12"/>
  <c r="U11" i="12"/>
  <c r="W10" i="12"/>
  <c r="V10" i="12"/>
  <c r="U10" i="12"/>
  <c r="Q10" i="12"/>
  <c r="T10" i="12" s="1"/>
  <c r="K10" i="12"/>
  <c r="H10" i="12"/>
  <c r="X10" i="12" s="1"/>
  <c r="V9" i="12"/>
  <c r="U9" i="12"/>
  <c r="V8" i="12"/>
  <c r="U8" i="12"/>
  <c r="W7" i="12"/>
  <c r="V7" i="12"/>
  <c r="U7" i="12"/>
  <c r="Q7" i="12"/>
  <c r="T7" i="12" s="1"/>
  <c r="K7" i="12"/>
  <c r="H7" i="12"/>
  <c r="X7" i="12" s="1"/>
  <c r="V6" i="12"/>
  <c r="U6" i="12"/>
  <c r="W5" i="12"/>
  <c r="V5" i="12"/>
  <c r="U5" i="12"/>
  <c r="Q5" i="12"/>
  <c r="T5" i="12" s="1"/>
  <c r="K5" i="12"/>
  <c r="H5" i="12"/>
  <c r="Y283" i="12" l="1"/>
  <c r="Y285" i="12"/>
  <c r="Y287" i="12"/>
  <c r="Y292" i="12"/>
  <c r="Y297" i="12"/>
  <c r="Y301" i="12"/>
  <c r="Y306" i="12"/>
  <c r="Y311" i="12"/>
  <c r="Y315" i="12"/>
  <c r="Y320" i="12"/>
  <c r="Y192" i="12"/>
  <c r="Y412" i="12"/>
  <c r="Y423" i="12"/>
  <c r="Y437" i="12"/>
  <c r="X26" i="12"/>
  <c r="X96" i="12"/>
  <c r="Y362" i="12"/>
  <c r="Y381" i="12"/>
  <c r="Y131" i="12"/>
  <c r="Y133" i="12"/>
  <c r="Y154" i="12"/>
  <c r="Y440" i="12"/>
  <c r="Y367" i="12"/>
  <c r="Y384" i="12"/>
  <c r="Y395" i="12"/>
  <c r="Y398" i="12"/>
  <c r="Y19" i="12"/>
  <c r="Y24" i="12"/>
  <c r="X24" i="12"/>
  <c r="Y28" i="12"/>
  <c r="X28" i="12"/>
  <c r="Y33" i="12"/>
  <c r="Y38" i="12"/>
  <c r="X38" i="12"/>
  <c r="Y42" i="12"/>
  <c r="Y47" i="12"/>
  <c r="Y52" i="12"/>
  <c r="Y56" i="12"/>
  <c r="Y117" i="12"/>
  <c r="Y122" i="12"/>
  <c r="Y173" i="12"/>
  <c r="Y222" i="12"/>
  <c r="Y224" i="12"/>
  <c r="Y229" i="12"/>
  <c r="Y234" i="12"/>
  <c r="Y238" i="12"/>
  <c r="Y243" i="12"/>
  <c r="Y248" i="12"/>
  <c r="Y252" i="12"/>
  <c r="Y370" i="12"/>
  <c r="Y430" i="12"/>
  <c r="Y7" i="12"/>
  <c r="Y12" i="12"/>
  <c r="X12" i="12"/>
  <c r="X133" i="12"/>
  <c r="Y138" i="12"/>
  <c r="Y145" i="12"/>
  <c r="Y164" i="12"/>
  <c r="Y182" i="12"/>
  <c r="Y213" i="12"/>
  <c r="Y269" i="12"/>
  <c r="Y271" i="12"/>
  <c r="Y273" i="12"/>
  <c r="Y276" i="12"/>
  <c r="Y339" i="12"/>
  <c r="Y14" i="12"/>
  <c r="Y61" i="12"/>
  <c r="Y66" i="12"/>
  <c r="Y70" i="12"/>
  <c r="Y75" i="12"/>
  <c r="Y82" i="12"/>
  <c r="Y87" i="12"/>
  <c r="Y91" i="12"/>
  <c r="Y96" i="12"/>
  <c r="Y101" i="12"/>
  <c r="Y105" i="12"/>
  <c r="Y110" i="12"/>
  <c r="Y115" i="12"/>
  <c r="Y119" i="12"/>
  <c r="Y136" i="12"/>
  <c r="Y5" i="12"/>
  <c r="X5" i="12"/>
  <c r="Y10" i="12"/>
  <c r="Y17" i="12"/>
  <c r="X17" i="12"/>
  <c r="Y21" i="12"/>
  <c r="X21" i="12"/>
  <c r="Y26" i="12"/>
  <c r="Y31" i="12"/>
  <c r="X31" i="12"/>
  <c r="Y35" i="12"/>
  <c r="X35" i="12"/>
  <c r="Y40" i="12"/>
  <c r="Y45" i="12"/>
  <c r="Y49" i="12"/>
  <c r="Y54" i="12"/>
  <c r="Y59" i="12"/>
  <c r="Y63" i="12"/>
  <c r="Y68" i="12"/>
  <c r="Y73" i="12"/>
  <c r="Y77" i="12"/>
  <c r="Y80" i="12"/>
  <c r="Y84" i="12"/>
  <c r="Y89" i="12"/>
  <c r="Y94" i="12"/>
  <c r="Y98" i="12"/>
  <c r="Y103" i="12"/>
  <c r="Y108" i="12"/>
  <c r="Y112" i="12"/>
  <c r="Y140" i="12"/>
  <c r="Y147" i="12"/>
  <c r="Y150" i="12"/>
  <c r="Y157" i="12"/>
  <c r="Y159" i="12"/>
  <c r="Y166" i="12"/>
  <c r="Y168" i="12"/>
  <c r="Y175" i="12"/>
  <c r="Y178" i="12"/>
  <c r="Y185" i="12"/>
  <c r="Y187" i="12"/>
  <c r="Y194" i="12"/>
  <c r="Y196" i="12"/>
  <c r="Y199" i="12"/>
  <c r="Y377" i="12"/>
  <c r="Y391" i="12"/>
  <c r="Y405" i="12"/>
  <c r="Y201" i="12"/>
  <c r="Y215" i="12"/>
  <c r="Y217" i="12"/>
  <c r="Y227" i="12"/>
  <c r="Y231" i="12"/>
  <c r="Y236" i="12"/>
  <c r="Y241" i="12"/>
  <c r="Y245" i="12"/>
  <c r="Y250" i="12"/>
  <c r="Y255" i="12"/>
  <c r="Y266" i="12"/>
  <c r="Y280" i="12"/>
  <c r="Y290" i="12"/>
  <c r="Y294" i="12"/>
  <c r="Y299" i="12"/>
  <c r="Y304" i="12"/>
  <c r="Y308" i="12"/>
  <c r="Y313" i="12"/>
  <c r="Y318" i="12"/>
  <c r="Y322" i="12"/>
  <c r="Y334" i="12"/>
  <c r="Y343" i="12"/>
  <c r="Y346" i="12"/>
  <c r="Y348" i="12"/>
  <c r="X370" i="12"/>
  <c r="Y374" i="12"/>
  <c r="X377" i="12"/>
  <c r="X384" i="12"/>
  <c r="Y388" i="12"/>
  <c r="X391" i="12"/>
  <c r="X398" i="12"/>
  <c r="Y402" i="12"/>
  <c r="X405" i="12"/>
  <c r="Y409" i="12"/>
  <c r="X412" i="12"/>
  <c r="Y416" i="12"/>
  <c r="Y419" i="12"/>
  <c r="Y426" i="12"/>
  <c r="Y433" i="12"/>
  <c r="X14" i="12"/>
  <c r="Y124" i="12"/>
  <c r="Y126" i="12"/>
  <c r="Y129" i="12"/>
  <c r="Y143" i="12"/>
  <c r="Y152" i="12"/>
  <c r="Y161" i="12"/>
  <c r="Y171" i="12"/>
  <c r="Y180" i="12"/>
  <c r="Y189" i="12"/>
  <c r="Y203" i="12"/>
  <c r="Y206" i="12"/>
  <c r="Y208" i="12"/>
  <c r="Y210" i="12"/>
  <c r="Y220" i="12"/>
  <c r="Y257" i="12"/>
  <c r="Y259" i="12"/>
  <c r="Y262" i="12"/>
  <c r="Y264" i="12"/>
  <c r="Y278" i="12"/>
  <c r="Y325" i="12"/>
  <c r="Y327" i="12"/>
  <c r="Y329" i="12"/>
  <c r="Y332" i="12"/>
  <c r="Y341" i="12"/>
  <c r="Y336" i="12"/>
  <c r="Y350" i="12"/>
  <c r="Y353" i="12"/>
  <c r="Y355" i="12"/>
  <c r="Y357" i="12"/>
  <c r="Y360" i="12"/>
</calcChain>
</file>

<file path=xl/comments1.xml><?xml version="1.0" encoding="utf-8"?>
<comments xmlns="http://schemas.openxmlformats.org/spreadsheetml/2006/main">
  <authors>
    <author>作者</author>
  </authors>
  <commentList>
    <comment ref="I1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DEA 64.4 ppm
MDEA 17.4 ppm</t>
        </r>
      </text>
    </comment>
    <comment ref="C283" authorId="0" shapeId="0">
      <text>
        <r>
          <rPr>
            <b/>
            <sz val="14"/>
            <color indexed="81"/>
            <rFont val="細明體"/>
            <family val="3"/>
            <charset val="136"/>
          </rPr>
          <t>作者:</t>
        </r>
        <r>
          <rPr>
            <sz val="14"/>
            <color indexed="81"/>
            <rFont val="細明體"/>
            <family val="3"/>
            <charset val="136"/>
          </rPr>
          <t xml:space="preserve">
磷酸庫存量不足，減量添加磷酸。</t>
        </r>
      </text>
    </comment>
    <comment ref="C284" authorId="0" shapeId="0">
      <text>
        <r>
          <rPr>
            <b/>
            <sz val="14"/>
            <color indexed="81"/>
            <rFont val="細明體"/>
            <family val="3"/>
            <charset val="136"/>
          </rPr>
          <t>作者:</t>
        </r>
        <r>
          <rPr>
            <sz val="14"/>
            <color indexed="81"/>
            <rFont val="細明體"/>
            <family val="3"/>
            <charset val="136"/>
          </rPr>
          <t xml:space="preserve">
磷酸庫存量不足，減量添加磷酸。</t>
        </r>
      </text>
    </comment>
  </commentList>
</comments>
</file>

<file path=xl/sharedStrings.xml><?xml version="1.0" encoding="utf-8"?>
<sst xmlns="http://schemas.openxmlformats.org/spreadsheetml/2006/main" count="336" uniqueCount="62">
  <si>
    <t>time</t>
    <phoneticPr fontId="1" type="noConversion"/>
  </si>
  <si>
    <r>
      <rPr>
        <b/>
        <sz val="14"/>
        <color theme="1"/>
        <rFont val="標楷體"/>
        <family val="4"/>
        <charset val="136"/>
      </rPr>
      <t>出</t>
    </r>
    <r>
      <rPr>
        <b/>
        <sz val="14"/>
        <color theme="1"/>
        <rFont val="Times New Roman"/>
        <family val="1"/>
      </rPr>
      <t>MBBR
T-76346A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</si>
  <si>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出曝氣槽
</t>
    </r>
    <r>
      <rPr>
        <b/>
        <sz val="14"/>
        <color theme="1"/>
        <rFont val="Times New Roman"/>
        <family val="1"/>
      </rPr>
      <t>T-7648B</t>
    </r>
    <phoneticPr fontId="1" type="noConversion"/>
  </si>
  <si>
    <r>
      <t>Cl</t>
    </r>
    <r>
      <rPr>
        <vertAlign val="superscript"/>
        <sz val="14"/>
        <color theme="1"/>
        <rFont val="Times New Roman"/>
        <family val="1"/>
      </rPr>
      <t>-</t>
    </r>
    <r>
      <rPr>
        <sz val="14"/>
        <color theme="1"/>
        <rFont val="Times New Roman"/>
        <family val="1"/>
      </rPr>
      <t xml:space="preserve"> (ppm)</t>
    </r>
    <phoneticPr fontId="1" type="noConversion"/>
  </si>
  <si>
    <r>
      <rPr>
        <sz val="14"/>
        <color theme="1"/>
        <rFont val="標楷體"/>
        <family val="4"/>
        <charset val="136"/>
      </rPr>
      <t>廢水場</t>
    </r>
    <r>
      <rPr>
        <sz val="14"/>
        <color theme="1"/>
        <rFont val="Times New Roman"/>
        <family val="1"/>
      </rPr>
      <t>HS</t>
    </r>
    <r>
      <rPr>
        <sz val="14"/>
        <color theme="1"/>
        <rFont val="標楷體"/>
        <family val="4"/>
        <charset val="136"/>
      </rPr>
      <t>高鹽廢水水質追蹤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</si>
  <si>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入流水
</t>
    </r>
    <r>
      <rPr>
        <b/>
        <sz val="14"/>
        <color theme="1"/>
        <rFont val="Times New Roman"/>
        <family val="1"/>
      </rPr>
      <t>T-7640</t>
    </r>
    <phoneticPr fontId="1" type="noConversion"/>
  </si>
  <si>
    <r>
      <t>T-7645</t>
    </r>
    <r>
      <rPr>
        <b/>
        <sz val="14"/>
        <color theme="1"/>
        <rFont val="標楷體"/>
        <family val="4"/>
        <charset val="136"/>
      </rPr>
      <t>入</t>
    </r>
    <r>
      <rPr>
        <b/>
        <sz val="14"/>
        <color theme="1"/>
        <rFont val="Times New Roman"/>
        <family val="1"/>
      </rPr>
      <t>MBBR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</si>
  <si>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出曝氣槽
</t>
    </r>
    <r>
      <rPr>
        <b/>
        <sz val="14"/>
        <color theme="1"/>
        <rFont val="Times New Roman"/>
        <family val="1"/>
      </rPr>
      <t>T-7648A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</si>
  <si>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放流水
</t>
    </r>
    <r>
      <rPr>
        <b/>
        <sz val="14"/>
        <color theme="1"/>
        <rFont val="Times New Roman"/>
        <family val="1"/>
      </rPr>
      <t>T-7653</t>
    </r>
    <phoneticPr fontId="1" type="noConversion"/>
  </si>
  <si>
    <t/>
  </si>
  <si>
    <t>TKN
(ppm)</t>
  </si>
  <si>
    <t>TN
(ppm)</t>
  </si>
  <si>
    <t>&lt;0.5</t>
    <phoneticPr fontId="1" type="noConversion"/>
  </si>
  <si>
    <t>COD
(ppm)</t>
    <phoneticPr fontId="8" type="noConversion"/>
  </si>
  <si>
    <t>COD 
(ppm)</t>
    <phoneticPr fontId="8" type="noConversion"/>
  </si>
  <si>
    <t>pH</t>
    <phoneticPr fontId="8" type="noConversion"/>
  </si>
  <si>
    <t>COD</t>
    <phoneticPr fontId="1" type="noConversion"/>
  </si>
  <si>
    <t>TKN</t>
    <phoneticPr fontId="8" type="noConversion"/>
  </si>
  <si>
    <t>TN</t>
    <phoneticPr fontId="8" type="noConversion"/>
  </si>
  <si>
    <t>Date</t>
    <phoneticPr fontId="8" type="noConversion"/>
  </si>
  <si>
    <t>Total sulfide (ppmw)</t>
    <phoneticPr fontId="1" type="noConversion"/>
  </si>
  <si>
    <t>Org-N (ppm)</t>
    <phoneticPr fontId="8" type="noConversion"/>
  </si>
  <si>
    <t xml:space="preserve">effluent </t>
    <phoneticPr fontId="8" type="noConversion"/>
  </si>
  <si>
    <t xml:space="preserve"> influent</t>
    <phoneticPr fontId="8" type="noConversion"/>
  </si>
  <si>
    <r>
      <t xml:space="preserve"> NH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 
(ppm)</t>
    </r>
    <phoneticPr fontId="1" type="noConversion"/>
  </si>
  <si>
    <t>Org-N
(ppm)</t>
    <phoneticPr fontId="8" type="noConversion"/>
  </si>
  <si>
    <r>
      <t>NO</t>
    </r>
    <r>
      <rPr>
        <vertAlign val="subscript"/>
        <sz val="14"/>
        <rFont val="Times New Roman"/>
        <family val="1"/>
      </rPr>
      <t>2</t>
    </r>
    <r>
      <rPr>
        <sz val="14"/>
        <rFont val="Times New Roman"/>
        <family val="1"/>
      </rPr>
      <t>-N
(ppm)</t>
    </r>
    <phoneticPr fontId="8" type="noConversion"/>
  </si>
  <si>
    <r>
      <t>NO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
(ppm)</t>
    </r>
    <phoneticPr fontId="8" type="noConversion"/>
  </si>
  <si>
    <r>
      <t>PO</t>
    </r>
    <r>
      <rPr>
        <vertAlign val="subscript"/>
        <sz val="14"/>
        <rFont val="Times New Roman"/>
        <family val="1"/>
      </rPr>
      <t>4</t>
    </r>
    <r>
      <rPr>
        <vertAlign val="superscript"/>
        <sz val="14"/>
        <rFont val="Times New Roman"/>
        <family val="1"/>
      </rPr>
      <t xml:space="preserve">3- 
</t>
    </r>
    <r>
      <rPr>
        <sz val="14"/>
        <rFont val="Times New Roman"/>
        <family val="1"/>
      </rPr>
      <t>(ppm)</t>
    </r>
    <phoneticPr fontId="8" type="noConversion"/>
  </si>
  <si>
    <r>
      <t>NH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 
(ppm)</t>
    </r>
    <phoneticPr fontId="8" type="noConversion"/>
  </si>
  <si>
    <r>
      <t>TKN</t>
    </r>
    <r>
      <rPr>
        <vertAlign val="subscript"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(ppm)</t>
    </r>
    <phoneticPr fontId="8" type="noConversion"/>
  </si>
  <si>
    <r>
      <t>NO</t>
    </r>
    <r>
      <rPr>
        <vertAlign val="subscript"/>
        <sz val="14"/>
        <rFont val="Times New Roman"/>
        <family val="1"/>
      </rPr>
      <t>3-</t>
    </r>
    <r>
      <rPr>
        <sz val="14"/>
        <rFont val="Times New Roman"/>
        <family val="1"/>
      </rPr>
      <t>N</t>
    </r>
    <r>
      <rPr>
        <vertAlign val="subscript"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(ppm)</t>
    </r>
    <phoneticPr fontId="8" type="noConversion"/>
  </si>
  <si>
    <r>
      <t>TN</t>
    </r>
    <r>
      <rPr>
        <vertAlign val="subscript"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(ppm)</t>
    </r>
    <phoneticPr fontId="8" type="noConversion"/>
  </si>
  <si>
    <r>
      <rPr>
        <sz val="14"/>
        <rFont val="標楷體"/>
        <family val="4"/>
        <charset val="136"/>
      </rPr>
      <t>有機氮</t>
    </r>
    <phoneticPr fontId="8" type="noConversion"/>
  </si>
  <si>
    <r>
      <t>NH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 xml:space="preserve">-N </t>
    </r>
    <phoneticPr fontId="8" type="noConversion"/>
  </si>
  <si>
    <t>Reduction rate (%)</t>
    <phoneticPr fontId="8" type="noConversion"/>
  </si>
  <si>
    <t>NH3-N Reduction rate (%)</t>
    <phoneticPr fontId="1" type="noConversion"/>
  </si>
  <si>
    <t>Total sulfide (ppm)</t>
    <phoneticPr fontId="1" type="noConversion"/>
  </si>
  <si>
    <t>Oil
(ppm)</t>
    <phoneticPr fontId="1" type="noConversion"/>
  </si>
  <si>
    <t>COD (ppm)</t>
    <phoneticPr fontId="1" type="noConversion"/>
  </si>
  <si>
    <t>TKN (ppm)</t>
    <phoneticPr fontId="1" type="noConversion"/>
  </si>
  <si>
    <t>TN
(ppm)</t>
    <phoneticPr fontId="1" type="noConversion"/>
  </si>
  <si>
    <t>DO
(ppm)</t>
    <phoneticPr fontId="1" type="noConversion"/>
  </si>
  <si>
    <t>influent</t>
    <phoneticPr fontId="1" type="noConversion"/>
  </si>
  <si>
    <t xml:space="preserve">effluent </t>
    <phoneticPr fontId="1" type="noConversion"/>
  </si>
  <si>
    <t>pH</t>
    <phoneticPr fontId="1" type="noConversion"/>
  </si>
  <si>
    <t>Chloride(Cl-)
(ppmw)</t>
    <phoneticPr fontId="8" type="noConversion"/>
  </si>
  <si>
    <t>Chloride(Cl-) (ppm)</t>
    <phoneticPr fontId="1" type="noConversion"/>
  </si>
  <si>
    <t>Org-N (ppm)</t>
    <phoneticPr fontId="1" type="noConversion"/>
  </si>
  <si>
    <t>pH</t>
    <phoneticPr fontId="1" type="noConversion"/>
  </si>
  <si>
    <t>Reduction rate (%)</t>
    <phoneticPr fontId="1" type="noConversion"/>
  </si>
  <si>
    <r>
      <t>TKN</t>
    </r>
    <r>
      <rPr>
        <b/>
        <sz val="14"/>
        <rFont val="標楷體"/>
        <family val="4"/>
        <charset val="136"/>
      </rPr>
      <t/>
    </r>
    <phoneticPr fontId="1" type="noConversion"/>
  </si>
  <si>
    <r>
      <t>COD</t>
    </r>
    <r>
      <rPr>
        <b/>
        <sz val="14"/>
        <rFont val="標楷體"/>
        <family val="4"/>
        <charset val="136"/>
      </rPr>
      <t/>
    </r>
    <phoneticPr fontId="1" type="noConversion"/>
  </si>
  <si>
    <r>
      <rPr>
        <sz val="14"/>
        <rFont val="標楷體"/>
        <family val="4"/>
        <charset val="136"/>
      </rPr>
      <t>含油</t>
    </r>
    <r>
      <rPr>
        <sz val="14"/>
        <rFont val="Times New Roman"/>
        <family val="1"/>
      </rPr>
      <t>3%</t>
    </r>
    <phoneticPr fontId="1" type="noConversion"/>
  </si>
  <si>
    <r>
      <rPr>
        <sz val="14"/>
        <rFont val="標楷體"/>
        <family val="4"/>
        <charset val="136"/>
      </rPr>
      <t>日期</t>
    </r>
    <phoneticPr fontId="1" type="noConversion"/>
  </si>
  <si>
    <r>
      <t>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PO</t>
    </r>
    <r>
      <rPr>
        <vertAlign val="subscript"/>
        <sz val="14"/>
        <rFont val="Times New Roman"/>
        <family val="1"/>
      </rPr>
      <t xml:space="preserve">4 </t>
    </r>
    <r>
      <rPr>
        <sz val="14"/>
        <rFont val="Times New Roman"/>
        <family val="1"/>
      </rPr>
      <t>(ppm)</t>
    </r>
    <phoneticPr fontId="1" type="noConversion"/>
  </si>
  <si>
    <r>
      <t>NH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 (ppm)</t>
    </r>
    <phoneticPr fontId="1" type="noConversion"/>
  </si>
  <si>
    <r>
      <t>NO</t>
    </r>
    <r>
      <rPr>
        <vertAlign val="subscript"/>
        <sz val="14"/>
        <rFont val="Times New Roman"/>
        <family val="1"/>
      </rPr>
      <t>2</t>
    </r>
    <r>
      <rPr>
        <sz val="14"/>
        <rFont val="Times New Roman"/>
        <family val="1"/>
      </rPr>
      <t>-N (ppm)</t>
    </r>
    <phoneticPr fontId="1" type="noConversion"/>
  </si>
  <si>
    <r>
      <t>NO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 (ppm)</t>
    </r>
    <phoneticPr fontId="1" type="noConversion"/>
  </si>
  <si>
    <r>
      <t>PO</t>
    </r>
    <r>
      <rPr>
        <vertAlign val="subscript"/>
        <sz val="14"/>
        <rFont val="Times New Roman"/>
        <family val="1"/>
      </rPr>
      <t>4</t>
    </r>
    <r>
      <rPr>
        <vertAlign val="superscript"/>
        <sz val="14"/>
        <rFont val="Times New Roman"/>
        <family val="1"/>
      </rPr>
      <t xml:space="preserve">3- </t>
    </r>
    <r>
      <rPr>
        <sz val="14"/>
        <rFont val="Times New Roman"/>
        <family val="1"/>
      </rPr>
      <t>(ppm)</t>
    </r>
    <phoneticPr fontId="1" type="noConversion"/>
  </si>
  <si>
    <r>
      <t>NH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</t>
    </r>
    <r>
      <rPr>
        <b/>
        <sz val="14"/>
        <rFont val="標楷體"/>
        <family val="4"/>
        <charset val="136"/>
      </rPr>
      <t/>
    </r>
    <phoneticPr fontId="1" type="noConversion"/>
  </si>
  <si>
    <r>
      <t>TN</t>
    </r>
    <r>
      <rPr>
        <b/>
        <sz val="14"/>
        <rFont val="標楷體"/>
        <family val="4"/>
        <charset val="136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</si>
</sst>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76" formatCode="m&quot;月&quot;d&quot;日&quot;"/>
    <numFmt numFmtId="177" formatCode="0.0_ "/>
    <numFmt numFmtId="178" formatCode="#,##0_);[Red]\(#,##0\)"/>
    <numFmt numFmtId="179" formatCode="0.0_);[Red]\(0.0\)"/>
    <numFmt numFmtId="180" formatCode="#,##0_ "/>
    <numFmt numFmtId="181" formatCode="#,##0.0_ "/>
    <numFmt numFmtId="182" formatCode="#,##0.0_);[Red]\(#,##0.0\)"/>
    <numFmt numFmtId="183" formatCode="0.00_ "/>
    <numFmt numFmtId="184" formatCode="0.0_ ;[Red]\-0.0\ "/>
    <numFmt numFmtId="185" formatCode="0_ ;[Red]\-0\ "/>
    <numFmt numFmtId="186" formatCode="#,##0.0_ ;[Red]\-#,##0.0\ "/>
    <numFmt numFmtId="187" formatCode="0_ "/>
    <numFmt numFmtId="188" formatCode="0;__x0000_"/>
    <numFmt numFmtId="189" formatCode="0;_倀"/>
    <numFmt numFmtId="190" formatCode="0;_怀"/>
    <numFmt numFmtId="191" formatCode="0;_ࠀ"/>
    <numFmt numFmtId="192" formatCode="0;_퐀"/>
    <numFmt numFmtId="193" formatCode="0.0;__x0000_"/>
    <numFmt numFmtId="194" formatCode="0;_렀"/>
    <numFmt numFmtId="195" formatCode="0.0;_怀"/>
    <numFmt numFmtId="196" formatCode="0.0;_̀"/>
    <numFmt numFmtId="197" formatCode="_-* #,##0_-;\-* #,##0_-;_-* &quot;-&quot;??_-;_-@_-"/>
    <numFmt numFmtId="198" formatCode="0;_㄀"/>
    <numFmt numFmtId="199" formatCode="0;_頀"/>
    <numFmt numFmtId="200" formatCode="0_);[Red]\(0\)"/>
    <numFmt numFmtId="201" formatCode="0;_쨀"/>
    <numFmt numFmtId="202" formatCode="0;_㔀"/>
    <numFmt numFmtId="203" formatCode="0;_᠀"/>
    <numFmt numFmtId="204" formatCode="0;_Ȁ"/>
    <numFmt numFmtId="205" formatCode="0.0"/>
    <numFmt numFmtId="206" formatCode="#,##0_ ;[Red]\-#,##0\ "/>
    <numFmt numFmtId="207" formatCode="yyyy/mm/dd"/>
    <numFmt numFmtId="208" formatCode="0.0;_ࣿ"/>
    <numFmt numFmtId="209" formatCode="0;_뀀"/>
    <numFmt numFmtId="210" formatCode="0;_㜀"/>
    <numFmt numFmtId="211" formatCode="0;_̀"/>
    <numFmt numFmtId="212" formatCode="0;_䀀"/>
    <numFmt numFmtId="213" formatCode="0;_耀"/>
    <numFmt numFmtId="214" formatCode="0;_䄀"/>
    <numFmt numFmtId="215" formatCode="0;_笀"/>
  </numFmts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vertAlign val="superscript"/>
      <sz val="14"/>
      <color theme="1"/>
      <name val="Times New Roman"/>
      <family val="1"/>
    </font>
    <font>
      <sz val="14"/>
      <name val="標楷體"/>
      <family val="4"/>
      <charset val="136"/>
    </font>
    <font>
      <sz val="9"/>
      <name val="全真楷書"/>
      <family val="3"/>
      <charset val="136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vertAlign val="subscript"/>
      <sz val="14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b/>
      <sz val="14"/>
      <color indexed="81"/>
      <name val="細明體"/>
      <family val="3"/>
      <charset val="136"/>
    </font>
    <font>
      <sz val="14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vertical="center" wrapText="1"/>
    </xf>
    <xf numFmtId="178" fontId="3" fillId="2" borderId="1" xfId="0" applyNumberFormat="1" applyFont="1" applyFill="1" applyBorder="1" applyAlignment="1">
      <alignment horizontal="right" vertical="center" wrapText="1"/>
    </xf>
    <xf numFmtId="176" fontId="3" fillId="2" borderId="1" xfId="0" quotePrefix="1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wrapText="1"/>
    </xf>
    <xf numFmtId="178" fontId="3" fillId="0" borderId="1" xfId="0" applyNumberFormat="1" applyFont="1" applyFill="1" applyBorder="1" applyAlignment="1" applyProtection="1">
      <alignment wrapText="1"/>
    </xf>
    <xf numFmtId="0" fontId="4" fillId="2" borderId="1" xfId="0" quotePrefix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>
      <alignment vertical="center"/>
    </xf>
    <xf numFmtId="0" fontId="9" fillId="2" borderId="0" xfId="0" quotePrefix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183" fontId="10" fillId="2" borderId="1" xfId="0" applyNumberFormat="1" applyFont="1" applyFill="1" applyBorder="1" applyAlignment="1">
      <alignment horizontal="center" vertical="center"/>
    </xf>
    <xf numFmtId="183" fontId="10" fillId="2" borderId="1" xfId="0" applyNumberFormat="1" applyFont="1" applyFill="1" applyBorder="1" applyAlignment="1">
      <alignment horizontal="center" vertical="center" wrapText="1"/>
    </xf>
    <xf numFmtId="183" fontId="10" fillId="2" borderId="1" xfId="0" quotePrefix="1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left"/>
    </xf>
    <xf numFmtId="180" fontId="10" fillId="2" borderId="1" xfId="0" applyNumberFormat="1" applyFont="1" applyFill="1" applyBorder="1" applyAlignment="1">
      <alignment horizontal="right" wrapText="1"/>
    </xf>
    <xf numFmtId="177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182" fontId="10" fillId="2" borderId="1" xfId="0" applyNumberFormat="1" applyFont="1" applyFill="1" applyBorder="1" applyAlignment="1">
      <alignment horizontal="right" wrapText="1"/>
    </xf>
    <xf numFmtId="184" fontId="10" fillId="2" borderId="1" xfId="0" applyNumberFormat="1" applyFont="1" applyFill="1" applyBorder="1" applyAlignment="1">
      <alignment horizontal="right" wrapText="1"/>
    </xf>
    <xf numFmtId="186" fontId="10" fillId="2" borderId="1" xfId="0" applyNumberFormat="1" applyFont="1" applyFill="1" applyBorder="1" applyAlignment="1">
      <alignment horizontal="right" wrapText="1"/>
    </xf>
    <xf numFmtId="181" fontId="10" fillId="2" borderId="1" xfId="0" applyNumberFormat="1" applyFont="1" applyFill="1" applyBorder="1" applyAlignment="1">
      <alignment horizontal="right" wrapText="1"/>
    </xf>
    <xf numFmtId="187" fontId="10" fillId="2" borderId="1" xfId="0" applyNumberFormat="1" applyFont="1" applyFill="1" applyBorder="1" applyAlignment="1">
      <alignment horizontal="right" wrapText="1"/>
    </xf>
    <xf numFmtId="178" fontId="10" fillId="2" borderId="1" xfId="0" applyNumberFormat="1" applyFont="1" applyFill="1" applyBorder="1" applyAlignment="1">
      <alignment horizontal="right" wrapText="1"/>
    </xf>
    <xf numFmtId="177" fontId="10" fillId="2" borderId="0" xfId="0" applyNumberFormat="1" applyFont="1" applyFill="1" applyAlignment="1">
      <alignment horizontal="right" wrapText="1"/>
    </xf>
    <xf numFmtId="180" fontId="10" fillId="2" borderId="0" xfId="0" applyNumberFormat="1" applyFont="1" applyFill="1" applyAlignment="1">
      <alignment horizontal="right" wrapText="1"/>
    </xf>
    <xf numFmtId="178" fontId="10" fillId="2" borderId="0" xfId="0" applyNumberFormat="1" applyFont="1" applyFill="1" applyAlignment="1">
      <alignment horizontal="right" wrapText="1"/>
    </xf>
    <xf numFmtId="196" fontId="10" fillId="2" borderId="1" xfId="0" applyNumberFormat="1" applyFont="1" applyFill="1" applyBorder="1" applyAlignment="1">
      <alignment horizontal="right" wrapText="1"/>
    </xf>
    <xf numFmtId="197" fontId="10" fillId="2" borderId="1" xfId="1" applyNumberFormat="1" applyFont="1" applyFill="1" applyBorder="1" applyAlignment="1">
      <alignment horizontal="right" wrapText="1"/>
    </xf>
    <xf numFmtId="198" fontId="10" fillId="2" borderId="1" xfId="0" applyNumberFormat="1" applyFont="1" applyFill="1" applyBorder="1" applyAlignment="1">
      <alignment horizontal="right" wrapText="1"/>
    </xf>
    <xf numFmtId="179" fontId="10" fillId="2" borderId="1" xfId="0" applyNumberFormat="1" applyFont="1" applyFill="1" applyBorder="1" applyAlignment="1">
      <alignment horizontal="right" wrapText="1"/>
    </xf>
    <xf numFmtId="178" fontId="10" fillId="2" borderId="1" xfId="0" applyNumberFormat="1" applyFont="1" applyFill="1" applyBorder="1" applyAlignment="1">
      <alignment horizontal="right" vertical="center" wrapText="1"/>
    </xf>
    <xf numFmtId="177" fontId="10" fillId="2" borderId="1" xfId="0" applyNumberFormat="1" applyFont="1" applyFill="1" applyBorder="1" applyAlignment="1">
      <alignment horizontal="right" vertical="center" wrapText="1"/>
    </xf>
    <xf numFmtId="185" fontId="10" fillId="2" borderId="1" xfId="0" applyNumberFormat="1" applyFont="1" applyFill="1" applyBorder="1" applyAlignment="1">
      <alignment horizontal="right" vertical="center" wrapText="1"/>
    </xf>
    <xf numFmtId="200" fontId="10" fillId="2" borderId="1" xfId="0" applyNumberFormat="1" applyFont="1" applyFill="1" applyBorder="1" applyAlignment="1">
      <alignment horizontal="right" wrapText="1"/>
    </xf>
    <xf numFmtId="182" fontId="10" fillId="2" borderId="1" xfId="0" applyNumberFormat="1" applyFont="1" applyFill="1" applyBorder="1" applyAlignment="1">
      <alignment horizontal="right" vertical="center" wrapText="1"/>
    </xf>
    <xf numFmtId="181" fontId="10" fillId="2" borderId="1" xfId="0" applyNumberFormat="1" applyFont="1" applyFill="1" applyBorder="1" applyAlignment="1">
      <alignment horizontal="right" vertical="center" wrapText="1"/>
    </xf>
    <xf numFmtId="187" fontId="10" fillId="2" borderId="0" xfId="0" applyNumberFormat="1" applyFont="1" applyFill="1" applyAlignment="1">
      <alignment horizontal="right" wrapText="1"/>
    </xf>
    <xf numFmtId="197" fontId="10" fillId="2" borderId="0" xfId="1" applyNumberFormat="1" applyFont="1" applyFill="1" applyAlignment="1">
      <alignment horizontal="right" wrapText="1"/>
    </xf>
    <xf numFmtId="205" fontId="10" fillId="2" borderId="1" xfId="0" applyNumberFormat="1" applyFont="1" applyFill="1" applyBorder="1" applyAlignment="1">
      <alignment horizontal="right" wrapText="1"/>
    </xf>
    <xf numFmtId="178" fontId="10" fillId="2" borderId="1" xfId="1" applyNumberFormat="1" applyFont="1" applyFill="1" applyBorder="1" applyAlignment="1">
      <alignment horizontal="right" wrapText="1"/>
    </xf>
    <xf numFmtId="182" fontId="10" fillId="2" borderId="0" xfId="0" applyNumberFormat="1" applyFont="1" applyFill="1" applyAlignment="1">
      <alignment horizontal="right" wrapText="1"/>
    </xf>
    <xf numFmtId="192" fontId="10" fillId="2" borderId="1" xfId="0" applyNumberFormat="1" applyFont="1" applyFill="1" applyBorder="1" applyAlignment="1">
      <alignment horizontal="right" wrapText="1"/>
    </xf>
    <xf numFmtId="180" fontId="10" fillId="2" borderId="1" xfId="0" quotePrefix="1" applyNumberFormat="1" applyFont="1" applyFill="1" applyBorder="1" applyAlignment="1">
      <alignment horizontal="right" wrapText="1"/>
    </xf>
    <xf numFmtId="38" fontId="10" fillId="2" borderId="1" xfId="0" applyNumberFormat="1" applyFont="1" applyFill="1" applyBorder="1" applyAlignment="1">
      <alignment horizontal="right" vertical="center" wrapText="1"/>
    </xf>
    <xf numFmtId="38" fontId="10" fillId="2" borderId="1" xfId="0" applyNumberFormat="1" applyFont="1" applyFill="1" applyBorder="1" applyAlignment="1">
      <alignment horizontal="right" wrapText="1"/>
    </xf>
    <xf numFmtId="206" fontId="10" fillId="2" borderId="1" xfId="0" applyNumberFormat="1" applyFont="1" applyFill="1" applyBorder="1" applyAlignment="1">
      <alignment horizontal="right" wrapText="1"/>
    </xf>
    <xf numFmtId="201" fontId="10" fillId="2" borderId="1" xfId="0" applyNumberFormat="1" applyFont="1" applyFill="1" applyBorder="1" applyAlignment="1">
      <alignment horizontal="right" wrapText="1"/>
    </xf>
    <xf numFmtId="202" fontId="10" fillId="2" borderId="1" xfId="0" applyNumberFormat="1" applyFont="1" applyFill="1" applyBorder="1" applyAlignment="1">
      <alignment horizontal="right" wrapText="1"/>
    </xf>
    <xf numFmtId="189" fontId="10" fillId="2" borderId="1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203" fontId="10" fillId="2" borderId="1" xfId="0" applyNumberFormat="1" applyFont="1" applyFill="1" applyBorder="1" applyAlignment="1">
      <alignment horizontal="right" wrapText="1"/>
    </xf>
    <xf numFmtId="193" fontId="10" fillId="2" borderId="1" xfId="0" applyNumberFormat="1" applyFont="1" applyFill="1" applyBorder="1" applyAlignment="1">
      <alignment horizontal="right" wrapText="1"/>
    </xf>
    <xf numFmtId="188" fontId="10" fillId="2" borderId="1" xfId="0" applyNumberFormat="1" applyFont="1" applyFill="1" applyBorder="1" applyAlignment="1">
      <alignment horizontal="right" wrapText="1"/>
    </xf>
    <xf numFmtId="194" fontId="10" fillId="2" borderId="1" xfId="0" applyNumberFormat="1" applyFont="1" applyFill="1" applyBorder="1" applyAlignment="1">
      <alignment horizontal="right" wrapText="1"/>
    </xf>
    <xf numFmtId="192" fontId="10" fillId="2" borderId="0" xfId="0" applyNumberFormat="1" applyFont="1" applyFill="1" applyAlignment="1">
      <alignment horizontal="right" wrapText="1"/>
    </xf>
    <xf numFmtId="195" fontId="10" fillId="2" borderId="1" xfId="0" applyNumberFormat="1" applyFont="1" applyFill="1" applyBorder="1" applyAlignment="1">
      <alignment horizontal="right" wrapText="1"/>
    </xf>
    <xf numFmtId="191" fontId="10" fillId="2" borderId="1" xfId="0" applyNumberFormat="1" applyFont="1" applyFill="1" applyBorder="1" applyAlignment="1">
      <alignment horizontal="right" wrapText="1"/>
    </xf>
    <xf numFmtId="190" fontId="10" fillId="2" borderId="0" xfId="0" applyNumberFormat="1" applyFont="1" applyFill="1" applyAlignment="1">
      <alignment horizontal="right" wrapText="1"/>
    </xf>
    <xf numFmtId="199" fontId="10" fillId="2" borderId="1" xfId="0" applyNumberFormat="1" applyFont="1" applyFill="1" applyBorder="1" applyAlignment="1">
      <alignment horizontal="right" wrapText="1"/>
    </xf>
    <xf numFmtId="204" fontId="10" fillId="2" borderId="1" xfId="0" applyNumberFormat="1" applyFont="1" applyFill="1" applyBorder="1" applyAlignment="1">
      <alignment horizontal="right" wrapText="1"/>
    </xf>
    <xf numFmtId="1" fontId="10" fillId="2" borderId="1" xfId="0" applyNumberFormat="1" applyFont="1" applyFill="1" applyBorder="1" applyAlignment="1">
      <alignment horizontal="right" wrapText="1"/>
    </xf>
    <xf numFmtId="0" fontId="10" fillId="2" borderId="0" xfId="0" quotePrefix="1" applyFont="1" applyFill="1" applyAlignment="1">
      <alignment horizontal="left"/>
    </xf>
    <xf numFmtId="0" fontId="10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quotePrefix="1" applyFont="1" applyFill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Border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207" fontId="10" fillId="2" borderId="1" xfId="0" applyNumberFormat="1" applyFont="1" applyFill="1" applyBorder="1">
      <alignment vertical="center"/>
    </xf>
    <xf numFmtId="178" fontId="10" fillId="2" borderId="1" xfId="0" applyNumberFormat="1" applyFont="1" applyFill="1" applyBorder="1" applyAlignment="1">
      <alignment vertical="center" wrapText="1"/>
    </xf>
    <xf numFmtId="0" fontId="10" fillId="2" borderId="0" xfId="0" quotePrefix="1" applyFont="1" applyFill="1" applyBorder="1" applyAlignment="1">
      <alignment horizontal="left" vertical="center"/>
    </xf>
    <xf numFmtId="207" fontId="10" fillId="2" borderId="2" xfId="0" applyNumberFormat="1" applyFont="1" applyFill="1" applyBorder="1">
      <alignment vertical="center"/>
    </xf>
    <xf numFmtId="179" fontId="10" fillId="2" borderId="1" xfId="0" applyNumberFormat="1" applyFont="1" applyFill="1" applyBorder="1" applyAlignment="1">
      <alignment vertical="center" wrapText="1"/>
    </xf>
    <xf numFmtId="179" fontId="10" fillId="2" borderId="0" xfId="0" quotePrefix="1" applyNumberFormat="1" applyFont="1" applyFill="1" applyBorder="1" applyAlignment="1">
      <alignment horizontal="left" vertical="center" wrapText="1"/>
    </xf>
    <xf numFmtId="0" fontId="10" fillId="2" borderId="5" xfId="0" applyNumberFormat="1" applyFont="1" applyFill="1" applyBorder="1" applyAlignment="1">
      <alignment vertical="center" wrapText="1"/>
    </xf>
    <xf numFmtId="177" fontId="10" fillId="2" borderId="7" xfId="0" applyNumberFormat="1" applyFont="1" applyFill="1" applyBorder="1" applyAlignment="1">
      <alignment vertical="center" wrapText="1"/>
    </xf>
    <xf numFmtId="187" fontId="1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/>
    </xf>
    <xf numFmtId="179" fontId="10" fillId="2" borderId="5" xfId="0" applyNumberFormat="1" applyFont="1" applyFill="1" applyBorder="1" applyAlignment="1">
      <alignment vertical="center" wrapText="1"/>
    </xf>
    <xf numFmtId="177" fontId="10" fillId="2" borderId="5" xfId="0" applyNumberFormat="1" applyFont="1" applyFill="1" applyBorder="1" applyAlignment="1">
      <alignment vertical="center" wrapText="1"/>
    </xf>
    <xf numFmtId="179" fontId="10" fillId="2" borderId="7" xfId="0" applyNumberFormat="1" applyFont="1" applyFill="1" applyBorder="1" applyAlignment="1">
      <alignment vertical="center" wrapText="1"/>
    </xf>
    <xf numFmtId="182" fontId="1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>
      <alignment vertical="center"/>
    </xf>
    <xf numFmtId="200" fontId="10" fillId="2" borderId="1" xfId="0" applyNumberFormat="1" applyFont="1" applyFill="1" applyBorder="1" applyAlignment="1">
      <alignment vertical="center" wrapText="1"/>
    </xf>
    <xf numFmtId="191" fontId="10" fillId="2" borderId="1" xfId="0" applyNumberFormat="1" applyFont="1" applyFill="1" applyBorder="1">
      <alignment vertical="center"/>
    </xf>
    <xf numFmtId="185" fontId="10" fillId="2" borderId="1" xfId="0" applyNumberFormat="1" applyFont="1" applyFill="1" applyBorder="1" applyAlignment="1">
      <alignment vertical="center" wrapText="1"/>
    </xf>
    <xf numFmtId="200" fontId="10" fillId="2" borderId="1" xfId="0" applyNumberFormat="1" applyFont="1" applyFill="1" applyBorder="1" applyAlignment="1">
      <alignment horizontal="right" vertical="center"/>
    </xf>
    <xf numFmtId="191" fontId="10" fillId="2" borderId="1" xfId="0" applyNumberFormat="1" applyFont="1" applyFill="1" applyBorder="1" applyAlignment="1">
      <alignment vertical="center"/>
    </xf>
    <xf numFmtId="200" fontId="10" fillId="2" borderId="1" xfId="0" applyNumberFormat="1" applyFont="1" applyFill="1" applyBorder="1" applyAlignment="1">
      <alignment horizontal="right" vertical="center" wrapText="1"/>
    </xf>
    <xf numFmtId="181" fontId="10" fillId="2" borderId="1" xfId="0" applyNumberFormat="1" applyFont="1" applyFill="1" applyBorder="1" applyAlignment="1">
      <alignment vertical="center" wrapText="1"/>
    </xf>
    <xf numFmtId="180" fontId="10" fillId="2" borderId="1" xfId="0" applyNumberFormat="1" applyFont="1" applyFill="1" applyBorder="1" applyAlignment="1">
      <alignment vertical="center" wrapText="1"/>
    </xf>
    <xf numFmtId="179" fontId="10" fillId="2" borderId="1" xfId="0" applyNumberFormat="1" applyFont="1" applyFill="1" applyBorder="1" applyAlignment="1">
      <alignment horizontal="right" vertical="center" wrapText="1"/>
    </xf>
    <xf numFmtId="214" fontId="10" fillId="2" borderId="1" xfId="0" applyNumberFormat="1" applyFont="1" applyFill="1" applyBorder="1" applyAlignment="1">
      <alignment vertical="center" wrapText="1"/>
    </xf>
    <xf numFmtId="214" fontId="10" fillId="2" borderId="1" xfId="0" applyNumberFormat="1" applyFont="1" applyFill="1" applyBorder="1">
      <alignment vertical="center"/>
    </xf>
    <xf numFmtId="179" fontId="10" fillId="2" borderId="1" xfId="0" applyNumberFormat="1" applyFont="1" applyFill="1" applyBorder="1">
      <alignment vertical="center"/>
    </xf>
    <xf numFmtId="180" fontId="10" fillId="2" borderId="1" xfId="1" applyNumberFormat="1" applyFont="1" applyFill="1" applyBorder="1" applyAlignment="1">
      <alignment horizontal="right" vertical="center" wrapText="1"/>
    </xf>
    <xf numFmtId="211" fontId="10" fillId="2" borderId="1" xfId="0" applyNumberFormat="1" applyFont="1" applyFill="1" applyBorder="1" applyAlignment="1">
      <alignment horizontal="right" vertical="center"/>
    </xf>
    <xf numFmtId="205" fontId="10" fillId="2" borderId="1" xfId="0" applyNumberFormat="1" applyFont="1" applyFill="1" applyBorder="1">
      <alignment vertical="center"/>
    </xf>
    <xf numFmtId="1" fontId="10" fillId="2" borderId="1" xfId="0" applyNumberFormat="1" applyFont="1" applyFill="1" applyBorder="1">
      <alignment vertical="center"/>
    </xf>
    <xf numFmtId="179" fontId="10" fillId="2" borderId="0" xfId="0" applyNumberFormat="1" applyFont="1" applyFill="1">
      <alignment vertical="center"/>
    </xf>
    <xf numFmtId="178" fontId="10" fillId="2" borderId="0" xfId="0" applyNumberFormat="1" applyFont="1" applyFill="1" applyAlignment="1">
      <alignment vertical="center"/>
    </xf>
    <xf numFmtId="179" fontId="10" fillId="2" borderId="0" xfId="0" applyNumberFormat="1" applyFont="1" applyFill="1" applyAlignment="1">
      <alignment vertical="center" wrapText="1"/>
    </xf>
    <xf numFmtId="207" fontId="10" fillId="2" borderId="8" xfId="0" applyNumberFormat="1" applyFont="1" applyFill="1" applyBorder="1">
      <alignment vertical="center"/>
    </xf>
    <xf numFmtId="178" fontId="10" fillId="2" borderId="5" xfId="0" applyNumberFormat="1" applyFont="1" applyFill="1" applyBorder="1" applyAlignment="1">
      <alignment vertical="center" wrapText="1"/>
    </xf>
    <xf numFmtId="187" fontId="10" fillId="2" borderId="5" xfId="0" applyNumberFormat="1" applyFont="1" applyFill="1" applyBorder="1" applyAlignment="1">
      <alignment vertical="center" wrapText="1"/>
    </xf>
    <xf numFmtId="185" fontId="10" fillId="2" borderId="5" xfId="0" applyNumberFormat="1" applyFont="1" applyFill="1" applyBorder="1" applyAlignment="1">
      <alignment vertical="center" wrapText="1"/>
    </xf>
    <xf numFmtId="177" fontId="10" fillId="2" borderId="0" xfId="0" applyNumberFormat="1" applyFont="1" applyFill="1" applyBorder="1" applyAlignment="1">
      <alignment vertical="center" wrapText="1"/>
    </xf>
    <xf numFmtId="207" fontId="10" fillId="2" borderId="9" xfId="0" applyNumberFormat="1" applyFont="1" applyFill="1" applyBorder="1">
      <alignment vertical="center"/>
    </xf>
    <xf numFmtId="178" fontId="10" fillId="2" borderId="7" xfId="0" applyNumberFormat="1" applyFont="1" applyFill="1" applyBorder="1" applyAlignment="1">
      <alignment vertical="center" wrapText="1"/>
    </xf>
    <xf numFmtId="0" fontId="10" fillId="2" borderId="7" xfId="0" applyNumberFormat="1" applyFont="1" applyFill="1" applyBorder="1" applyAlignment="1">
      <alignment vertical="center" wrapText="1"/>
    </xf>
    <xf numFmtId="187" fontId="10" fillId="2" borderId="7" xfId="0" applyNumberFormat="1" applyFont="1" applyFill="1" applyBorder="1" applyAlignment="1">
      <alignment vertical="center" wrapText="1"/>
    </xf>
    <xf numFmtId="185" fontId="10" fillId="2" borderId="7" xfId="0" applyNumberFormat="1" applyFont="1" applyFill="1" applyBorder="1" applyAlignment="1">
      <alignment vertical="center" wrapText="1"/>
    </xf>
    <xf numFmtId="208" fontId="10" fillId="2" borderId="1" xfId="0" applyNumberFormat="1" applyFont="1" applyFill="1" applyBorder="1" applyAlignment="1">
      <alignment vertical="center" wrapText="1"/>
    </xf>
    <xf numFmtId="193" fontId="10" fillId="2" borderId="1" xfId="0" applyNumberFormat="1" applyFont="1" applyFill="1" applyBorder="1" applyAlignment="1">
      <alignment vertical="center" wrapText="1"/>
    </xf>
    <xf numFmtId="180" fontId="10" fillId="2" borderId="5" xfId="0" applyNumberFormat="1" applyFont="1" applyFill="1" applyBorder="1" applyAlignment="1">
      <alignment vertical="center" wrapText="1"/>
    </xf>
    <xf numFmtId="200" fontId="10" fillId="2" borderId="1" xfId="0" applyNumberFormat="1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8" fontId="10" fillId="2" borderId="0" xfId="0" applyNumberFormat="1" applyFont="1" applyFill="1" applyAlignment="1">
      <alignment vertical="center" wrapText="1"/>
    </xf>
    <xf numFmtId="200" fontId="10" fillId="2" borderId="5" xfId="0" applyNumberFormat="1" applyFont="1" applyFill="1" applyBorder="1" applyAlignment="1">
      <alignment vertical="center" wrapText="1"/>
    </xf>
    <xf numFmtId="0" fontId="10" fillId="2" borderId="5" xfId="0" applyNumberFormat="1" applyFont="1" applyFill="1" applyBorder="1">
      <alignment vertical="center"/>
    </xf>
    <xf numFmtId="200" fontId="10" fillId="2" borderId="4" xfId="0" applyNumberFormat="1" applyFont="1" applyFill="1" applyBorder="1" applyAlignment="1">
      <alignment vertical="center" wrapText="1"/>
    </xf>
    <xf numFmtId="200" fontId="10" fillId="2" borderId="0" xfId="0" applyNumberFormat="1" applyFont="1" applyFill="1">
      <alignment vertical="center"/>
    </xf>
    <xf numFmtId="200" fontId="10" fillId="2" borderId="1" xfId="0" applyNumberFormat="1" applyFont="1" applyFill="1" applyBorder="1" applyAlignment="1">
      <alignment vertical="center"/>
    </xf>
    <xf numFmtId="177" fontId="10" fillId="2" borderId="0" xfId="0" applyNumberFormat="1" applyFont="1" applyFill="1" applyAlignment="1">
      <alignment vertical="center" wrapText="1"/>
    </xf>
    <xf numFmtId="179" fontId="10" fillId="2" borderId="1" xfId="0" applyNumberFormat="1" applyFont="1" applyFill="1" applyBorder="1" applyAlignment="1">
      <alignment horizontal="right" vertical="center"/>
    </xf>
    <xf numFmtId="209" fontId="10" fillId="2" borderId="1" xfId="0" applyNumberFormat="1" applyFont="1" applyFill="1" applyBorder="1" applyAlignment="1">
      <alignment vertical="center" wrapText="1"/>
    </xf>
    <xf numFmtId="210" fontId="10" fillId="2" borderId="1" xfId="0" applyNumberFormat="1" applyFont="1" applyFill="1" applyBorder="1">
      <alignment vertical="center"/>
    </xf>
    <xf numFmtId="212" fontId="10" fillId="2" borderId="1" xfId="0" applyNumberFormat="1" applyFont="1" applyFill="1" applyBorder="1">
      <alignment vertical="center"/>
    </xf>
    <xf numFmtId="200" fontId="10" fillId="2" borderId="0" xfId="0" applyNumberFormat="1" applyFont="1" applyFill="1" applyAlignment="1">
      <alignment vertical="center" wrapText="1"/>
    </xf>
    <xf numFmtId="188" fontId="10" fillId="2" borderId="1" xfId="0" applyNumberFormat="1" applyFont="1" applyFill="1" applyBorder="1">
      <alignment vertical="center"/>
    </xf>
    <xf numFmtId="200" fontId="10" fillId="2" borderId="0" xfId="0" applyNumberFormat="1" applyFont="1" applyFill="1" applyAlignment="1">
      <alignment horizontal="right" vertical="center" wrapText="1"/>
    </xf>
    <xf numFmtId="213" fontId="10" fillId="2" borderId="1" xfId="0" applyNumberFormat="1" applyFont="1" applyFill="1" applyBorder="1">
      <alignment vertical="center"/>
    </xf>
    <xf numFmtId="213" fontId="10" fillId="2" borderId="1" xfId="0" applyNumberFormat="1" applyFont="1" applyFill="1" applyBorder="1" applyAlignment="1">
      <alignment vertical="center" wrapText="1"/>
    </xf>
    <xf numFmtId="0" fontId="10" fillId="2" borderId="0" xfId="0" applyNumberFormat="1" applyFont="1" applyFill="1" applyAlignment="1">
      <alignment vertical="center" wrapText="1"/>
    </xf>
    <xf numFmtId="191" fontId="10" fillId="2" borderId="1" xfId="0" applyNumberFormat="1" applyFont="1" applyFill="1" applyBorder="1" applyAlignment="1">
      <alignment vertical="center" wrapText="1"/>
    </xf>
    <xf numFmtId="180" fontId="10" fillId="2" borderId="1" xfId="1" applyNumberFormat="1" applyFont="1" applyFill="1" applyBorder="1" applyAlignment="1">
      <alignment vertical="center" wrapText="1"/>
    </xf>
    <xf numFmtId="177" fontId="10" fillId="2" borderId="1" xfId="0" applyNumberFormat="1" applyFont="1" applyFill="1" applyBorder="1">
      <alignment vertical="center"/>
    </xf>
    <xf numFmtId="188" fontId="10" fillId="2" borderId="0" xfId="0" applyNumberFormat="1" applyFont="1" applyFill="1">
      <alignment vertical="center"/>
    </xf>
    <xf numFmtId="211" fontId="10" fillId="2" borderId="1" xfId="0" applyNumberFormat="1" applyFont="1" applyFill="1" applyBorder="1">
      <alignment vertical="center"/>
    </xf>
    <xf numFmtId="192" fontId="10" fillId="2" borderId="1" xfId="0" applyNumberFormat="1" applyFont="1" applyFill="1" applyBorder="1">
      <alignment vertical="center"/>
    </xf>
    <xf numFmtId="215" fontId="10" fillId="2" borderId="1" xfId="0" applyNumberFormat="1" applyFont="1" applyFill="1" applyBorder="1">
      <alignment vertical="center"/>
    </xf>
    <xf numFmtId="177" fontId="10" fillId="2" borderId="1" xfId="0" applyNumberFormat="1" applyFont="1" applyFill="1" applyBorder="1" applyAlignment="1">
      <alignment horizontal="right" vertical="center"/>
    </xf>
    <xf numFmtId="191" fontId="10" fillId="2" borderId="1" xfId="0" applyNumberFormat="1" applyFont="1" applyFill="1" applyBorder="1" applyAlignment="1">
      <alignment horizontal="right" vertical="center"/>
    </xf>
    <xf numFmtId="211" fontId="10" fillId="2" borderId="1" xfId="0" quotePrefix="1" applyNumberFormat="1" applyFont="1" applyFill="1" applyBorder="1" applyAlignment="1">
      <alignment horizontal="right" vertical="center"/>
    </xf>
    <xf numFmtId="188" fontId="10" fillId="2" borderId="1" xfId="0" applyNumberFormat="1" applyFont="1" applyFill="1" applyBorder="1" applyAlignment="1">
      <alignment horizontal="right" vertical="center"/>
    </xf>
    <xf numFmtId="205" fontId="10" fillId="2" borderId="1" xfId="0" applyNumberFormat="1" applyFont="1" applyFill="1" applyBorder="1" applyAlignment="1">
      <alignment vertical="center"/>
    </xf>
    <xf numFmtId="20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9" fontId="10" fillId="2" borderId="1" xfId="0" quotePrefix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3" fontId="11" fillId="2" borderId="2" xfId="0" quotePrefix="1" applyNumberFormat="1" applyFont="1" applyFill="1" applyBorder="1" applyAlignment="1">
      <alignment horizontal="center" vertical="center"/>
    </xf>
    <xf numFmtId="183" fontId="11" fillId="2" borderId="3" xfId="0" quotePrefix="1" applyNumberFormat="1" applyFont="1" applyFill="1" applyBorder="1" applyAlignment="1">
      <alignment horizontal="center" vertical="center"/>
    </xf>
    <xf numFmtId="183" fontId="11" fillId="2" borderId="4" xfId="0" quotePrefix="1" applyNumberFormat="1" applyFont="1" applyFill="1" applyBorder="1" applyAlignment="1">
      <alignment horizontal="center" vertical="center"/>
    </xf>
    <xf numFmtId="183" fontId="10" fillId="2" borderId="2" xfId="0" quotePrefix="1" applyNumberFormat="1" applyFont="1" applyFill="1" applyBorder="1" applyAlignment="1">
      <alignment horizontal="center" vertical="center"/>
    </xf>
    <xf numFmtId="183" fontId="10" fillId="2" borderId="3" xfId="0" quotePrefix="1" applyNumberFormat="1" applyFont="1" applyFill="1" applyBorder="1" applyAlignment="1">
      <alignment horizontal="center" vertical="center"/>
    </xf>
    <xf numFmtId="183" fontId="10" fillId="2" borderId="4" xfId="0" quotePrefix="1" applyNumberFormat="1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179" fontId="10" fillId="2" borderId="1" xfId="0" quotePrefix="1" applyNumberFormat="1" applyFont="1" applyFill="1" applyBorder="1" applyAlignment="1">
      <alignment horizontal="center" vertical="center"/>
    </xf>
    <xf numFmtId="179" fontId="10" fillId="2" borderId="5" xfId="0" quotePrefix="1" applyNumberFormat="1" applyFont="1" applyFill="1" applyBorder="1" applyAlignment="1">
      <alignment horizontal="center" vertical="center"/>
    </xf>
    <xf numFmtId="179" fontId="10" fillId="2" borderId="7" xfId="0" quotePrefix="1" applyNumberFormat="1" applyFont="1" applyFill="1" applyBorder="1" applyAlignment="1">
      <alignment horizontal="center" vertical="center"/>
    </xf>
    <xf numFmtId="0" fontId="10" fillId="2" borderId="5" xfId="0" quotePrefix="1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179" fontId="10" fillId="2" borderId="6" xfId="0" quotePrefix="1" applyNumberFormat="1" applyFont="1" applyFill="1" applyBorder="1" applyAlignment="1">
      <alignment horizontal="center" vertical="center" wrapText="1"/>
    </xf>
    <xf numFmtId="179" fontId="10" fillId="2" borderId="7" xfId="0" applyNumberFormat="1" applyFont="1" applyFill="1" applyBorder="1" applyAlignment="1">
      <alignment vertical="center" wrapText="1"/>
    </xf>
    <xf numFmtId="179" fontId="10" fillId="2" borderId="6" xfId="0" applyNumberFormat="1" applyFont="1" applyFill="1" applyBorder="1" applyAlignment="1">
      <alignment horizontal="center" vertical="center" wrapText="1"/>
    </xf>
    <xf numFmtId="179" fontId="10" fillId="2" borderId="7" xfId="0" applyNumberFormat="1" applyFont="1" applyFill="1" applyBorder="1" applyAlignment="1">
      <alignment horizontal="center" vertical="center" wrapText="1"/>
    </xf>
    <xf numFmtId="179" fontId="10" fillId="2" borderId="7" xfId="0" applyNumberFormat="1" applyFont="1" applyFill="1" applyBorder="1">
      <alignment vertical="center"/>
    </xf>
    <xf numFmtId="178" fontId="10" fillId="2" borderId="6" xfId="0" applyNumberFormat="1" applyFont="1" applyFill="1" applyBorder="1" applyAlignment="1">
      <alignment horizontal="center" vertical="center" wrapText="1"/>
    </xf>
    <xf numFmtId="178" fontId="10" fillId="2" borderId="7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DCD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4.2268386664432903E-2"/>
          <c:y val="7.1365987339817819E-2"/>
          <c:w val="0.92128559284699341"/>
          <c:h val="0.90459080058431607"/>
        </c:manualLayout>
      </c:layout>
      <c:lineChart>
        <c:grouping val="standard"/>
        <c:varyColors val="0"/>
        <c:ser>
          <c:idx val="0"/>
          <c:order val="0"/>
          <c:tx>
            <c:strRef>
              <c:f>'Data 1 (high Cl-)'!$AA$3</c:f>
              <c:strCache>
                <c:ptCount val="1"/>
                <c:pt idx="0">
                  <c:v>NH3-N Reduction rate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1 (high Cl-)'!$B$5:$B$460</c:f>
              <c:numCache>
                <c:formatCode>m/d/yyyy</c:formatCode>
                <c:ptCount val="456"/>
                <c:pt idx="0">
                  <c:v>43656</c:v>
                </c:pt>
                <c:pt idx="1">
                  <c:v>43657</c:v>
                </c:pt>
                <c:pt idx="2">
                  <c:v>43658</c:v>
                </c:pt>
                <c:pt idx="3">
                  <c:v>43659</c:v>
                </c:pt>
                <c:pt idx="4">
                  <c:v>43660</c:v>
                </c:pt>
                <c:pt idx="5">
                  <c:v>43661</c:v>
                </c:pt>
                <c:pt idx="6">
                  <c:v>43662</c:v>
                </c:pt>
                <c:pt idx="7">
                  <c:v>43663</c:v>
                </c:pt>
                <c:pt idx="8">
                  <c:v>43664</c:v>
                </c:pt>
                <c:pt idx="9">
                  <c:v>43665</c:v>
                </c:pt>
                <c:pt idx="10">
                  <c:v>43666</c:v>
                </c:pt>
                <c:pt idx="11">
                  <c:v>43667</c:v>
                </c:pt>
                <c:pt idx="12">
                  <c:v>43668</c:v>
                </c:pt>
                <c:pt idx="13">
                  <c:v>43669</c:v>
                </c:pt>
                <c:pt idx="14">
                  <c:v>43670</c:v>
                </c:pt>
                <c:pt idx="15">
                  <c:v>43671</c:v>
                </c:pt>
                <c:pt idx="16">
                  <c:v>43672</c:v>
                </c:pt>
                <c:pt idx="17">
                  <c:v>43673</c:v>
                </c:pt>
                <c:pt idx="18">
                  <c:v>43674</c:v>
                </c:pt>
                <c:pt idx="19">
                  <c:v>43675</c:v>
                </c:pt>
                <c:pt idx="20">
                  <c:v>43676</c:v>
                </c:pt>
                <c:pt idx="21">
                  <c:v>43677</c:v>
                </c:pt>
                <c:pt idx="22">
                  <c:v>43678</c:v>
                </c:pt>
                <c:pt idx="23">
                  <c:v>43679</c:v>
                </c:pt>
                <c:pt idx="24">
                  <c:v>43680</c:v>
                </c:pt>
                <c:pt idx="25">
                  <c:v>43681</c:v>
                </c:pt>
                <c:pt idx="26">
                  <c:v>43682</c:v>
                </c:pt>
                <c:pt idx="27">
                  <c:v>43683</c:v>
                </c:pt>
                <c:pt idx="28">
                  <c:v>43684</c:v>
                </c:pt>
                <c:pt idx="29">
                  <c:v>43685</c:v>
                </c:pt>
                <c:pt idx="30">
                  <c:v>43686</c:v>
                </c:pt>
                <c:pt idx="31">
                  <c:v>43687</c:v>
                </c:pt>
                <c:pt idx="32">
                  <c:v>43688</c:v>
                </c:pt>
                <c:pt idx="33">
                  <c:v>43689</c:v>
                </c:pt>
                <c:pt idx="34">
                  <c:v>43690</c:v>
                </c:pt>
                <c:pt idx="35">
                  <c:v>43691</c:v>
                </c:pt>
                <c:pt idx="36">
                  <c:v>43692</c:v>
                </c:pt>
                <c:pt idx="37">
                  <c:v>43693</c:v>
                </c:pt>
                <c:pt idx="38">
                  <c:v>43694</c:v>
                </c:pt>
                <c:pt idx="39">
                  <c:v>43695</c:v>
                </c:pt>
                <c:pt idx="40">
                  <c:v>43696</c:v>
                </c:pt>
                <c:pt idx="41">
                  <c:v>43697</c:v>
                </c:pt>
                <c:pt idx="42">
                  <c:v>43698</c:v>
                </c:pt>
                <c:pt idx="43">
                  <c:v>43699</c:v>
                </c:pt>
                <c:pt idx="44">
                  <c:v>43700</c:v>
                </c:pt>
                <c:pt idx="45">
                  <c:v>43701</c:v>
                </c:pt>
                <c:pt idx="46">
                  <c:v>43702</c:v>
                </c:pt>
                <c:pt idx="47">
                  <c:v>43703</c:v>
                </c:pt>
                <c:pt idx="48">
                  <c:v>43704</c:v>
                </c:pt>
                <c:pt idx="49">
                  <c:v>43705</c:v>
                </c:pt>
                <c:pt idx="50">
                  <c:v>43706</c:v>
                </c:pt>
                <c:pt idx="51">
                  <c:v>43707</c:v>
                </c:pt>
                <c:pt idx="52">
                  <c:v>43708</c:v>
                </c:pt>
                <c:pt idx="53">
                  <c:v>43709</c:v>
                </c:pt>
                <c:pt idx="54">
                  <c:v>43710</c:v>
                </c:pt>
                <c:pt idx="55">
                  <c:v>43711</c:v>
                </c:pt>
                <c:pt idx="56">
                  <c:v>43712</c:v>
                </c:pt>
                <c:pt idx="57">
                  <c:v>43713</c:v>
                </c:pt>
                <c:pt idx="58">
                  <c:v>43714</c:v>
                </c:pt>
                <c:pt idx="59">
                  <c:v>43715</c:v>
                </c:pt>
                <c:pt idx="60">
                  <c:v>43716</c:v>
                </c:pt>
                <c:pt idx="61">
                  <c:v>43717</c:v>
                </c:pt>
                <c:pt idx="62">
                  <c:v>43718</c:v>
                </c:pt>
                <c:pt idx="63">
                  <c:v>43719</c:v>
                </c:pt>
                <c:pt idx="64">
                  <c:v>43720</c:v>
                </c:pt>
                <c:pt idx="65">
                  <c:v>43721</c:v>
                </c:pt>
                <c:pt idx="66">
                  <c:v>43722</c:v>
                </c:pt>
                <c:pt idx="67">
                  <c:v>43723</c:v>
                </c:pt>
                <c:pt idx="68">
                  <c:v>43724</c:v>
                </c:pt>
                <c:pt idx="69">
                  <c:v>43725</c:v>
                </c:pt>
                <c:pt idx="70">
                  <c:v>43726</c:v>
                </c:pt>
                <c:pt idx="71">
                  <c:v>43727</c:v>
                </c:pt>
                <c:pt idx="72">
                  <c:v>43728</c:v>
                </c:pt>
                <c:pt idx="73">
                  <c:v>43729</c:v>
                </c:pt>
                <c:pt idx="74">
                  <c:v>43730</c:v>
                </c:pt>
                <c:pt idx="75">
                  <c:v>43731</c:v>
                </c:pt>
                <c:pt idx="76">
                  <c:v>43732</c:v>
                </c:pt>
                <c:pt idx="77">
                  <c:v>43733</c:v>
                </c:pt>
                <c:pt idx="78">
                  <c:v>43734</c:v>
                </c:pt>
                <c:pt idx="79">
                  <c:v>43735</c:v>
                </c:pt>
                <c:pt idx="80">
                  <c:v>43736</c:v>
                </c:pt>
                <c:pt idx="81">
                  <c:v>43737</c:v>
                </c:pt>
                <c:pt idx="82">
                  <c:v>43738</c:v>
                </c:pt>
                <c:pt idx="83">
                  <c:v>43739</c:v>
                </c:pt>
                <c:pt idx="84">
                  <c:v>43740</c:v>
                </c:pt>
                <c:pt idx="85">
                  <c:v>43741</c:v>
                </c:pt>
                <c:pt idx="86">
                  <c:v>43742</c:v>
                </c:pt>
                <c:pt idx="87">
                  <c:v>43743</c:v>
                </c:pt>
                <c:pt idx="88">
                  <c:v>43744</c:v>
                </c:pt>
                <c:pt idx="89">
                  <c:v>43745</c:v>
                </c:pt>
                <c:pt idx="90">
                  <c:v>43746</c:v>
                </c:pt>
                <c:pt idx="91">
                  <c:v>43747</c:v>
                </c:pt>
                <c:pt idx="92">
                  <c:v>43748</c:v>
                </c:pt>
                <c:pt idx="93">
                  <c:v>43749</c:v>
                </c:pt>
                <c:pt idx="94">
                  <c:v>43750</c:v>
                </c:pt>
                <c:pt idx="95">
                  <c:v>43751</c:v>
                </c:pt>
                <c:pt idx="96">
                  <c:v>43752</c:v>
                </c:pt>
                <c:pt idx="97">
                  <c:v>43753</c:v>
                </c:pt>
                <c:pt idx="98">
                  <c:v>43754</c:v>
                </c:pt>
                <c:pt idx="99">
                  <c:v>43755</c:v>
                </c:pt>
                <c:pt idx="100">
                  <c:v>43756</c:v>
                </c:pt>
                <c:pt idx="101">
                  <c:v>43757</c:v>
                </c:pt>
                <c:pt idx="102">
                  <c:v>43758</c:v>
                </c:pt>
                <c:pt idx="103">
                  <c:v>43759</c:v>
                </c:pt>
                <c:pt idx="104">
                  <c:v>43760</c:v>
                </c:pt>
                <c:pt idx="105">
                  <c:v>43761</c:v>
                </c:pt>
                <c:pt idx="106">
                  <c:v>43762</c:v>
                </c:pt>
                <c:pt idx="107">
                  <c:v>43763</c:v>
                </c:pt>
                <c:pt idx="108">
                  <c:v>43764</c:v>
                </c:pt>
                <c:pt idx="109">
                  <c:v>43765</c:v>
                </c:pt>
                <c:pt idx="110">
                  <c:v>43766</c:v>
                </c:pt>
                <c:pt idx="111">
                  <c:v>43767</c:v>
                </c:pt>
                <c:pt idx="112">
                  <c:v>43768</c:v>
                </c:pt>
                <c:pt idx="113">
                  <c:v>43769</c:v>
                </c:pt>
                <c:pt idx="114">
                  <c:v>43770</c:v>
                </c:pt>
                <c:pt idx="115">
                  <c:v>43771</c:v>
                </c:pt>
                <c:pt idx="116">
                  <c:v>43772</c:v>
                </c:pt>
                <c:pt idx="117">
                  <c:v>43773</c:v>
                </c:pt>
                <c:pt idx="118">
                  <c:v>43774</c:v>
                </c:pt>
                <c:pt idx="119">
                  <c:v>43775</c:v>
                </c:pt>
                <c:pt idx="120">
                  <c:v>43776</c:v>
                </c:pt>
                <c:pt idx="121">
                  <c:v>43777</c:v>
                </c:pt>
                <c:pt idx="122">
                  <c:v>43778</c:v>
                </c:pt>
                <c:pt idx="123">
                  <c:v>43779</c:v>
                </c:pt>
                <c:pt idx="124">
                  <c:v>43780</c:v>
                </c:pt>
                <c:pt idx="125">
                  <c:v>43781</c:v>
                </c:pt>
                <c:pt idx="126">
                  <c:v>43782</c:v>
                </c:pt>
                <c:pt idx="127">
                  <c:v>43783</c:v>
                </c:pt>
                <c:pt idx="128">
                  <c:v>43784</c:v>
                </c:pt>
                <c:pt idx="129">
                  <c:v>43785</c:v>
                </c:pt>
                <c:pt idx="130">
                  <c:v>43786</c:v>
                </c:pt>
                <c:pt idx="131">
                  <c:v>43787</c:v>
                </c:pt>
                <c:pt idx="132">
                  <c:v>43788</c:v>
                </c:pt>
                <c:pt idx="133">
                  <c:v>43789</c:v>
                </c:pt>
                <c:pt idx="134">
                  <c:v>43790</c:v>
                </c:pt>
                <c:pt idx="135">
                  <c:v>43791</c:v>
                </c:pt>
                <c:pt idx="136">
                  <c:v>43792</c:v>
                </c:pt>
                <c:pt idx="137">
                  <c:v>43793</c:v>
                </c:pt>
                <c:pt idx="138">
                  <c:v>43794</c:v>
                </c:pt>
                <c:pt idx="139">
                  <c:v>43795</c:v>
                </c:pt>
                <c:pt idx="140">
                  <c:v>43796</c:v>
                </c:pt>
                <c:pt idx="141">
                  <c:v>43797</c:v>
                </c:pt>
                <c:pt idx="142">
                  <c:v>43798</c:v>
                </c:pt>
                <c:pt idx="143">
                  <c:v>43799</c:v>
                </c:pt>
                <c:pt idx="144">
                  <c:v>43800</c:v>
                </c:pt>
                <c:pt idx="145">
                  <c:v>43801</c:v>
                </c:pt>
                <c:pt idx="146">
                  <c:v>43802</c:v>
                </c:pt>
                <c:pt idx="147">
                  <c:v>43803</c:v>
                </c:pt>
                <c:pt idx="148">
                  <c:v>43804</c:v>
                </c:pt>
                <c:pt idx="149">
                  <c:v>43805</c:v>
                </c:pt>
                <c:pt idx="150">
                  <c:v>43806</c:v>
                </c:pt>
                <c:pt idx="151">
                  <c:v>43807</c:v>
                </c:pt>
                <c:pt idx="152">
                  <c:v>43808</c:v>
                </c:pt>
                <c:pt idx="153">
                  <c:v>43809</c:v>
                </c:pt>
                <c:pt idx="154">
                  <c:v>43810</c:v>
                </c:pt>
                <c:pt idx="155">
                  <c:v>43811</c:v>
                </c:pt>
                <c:pt idx="156">
                  <c:v>43812</c:v>
                </c:pt>
                <c:pt idx="157">
                  <c:v>43813</c:v>
                </c:pt>
                <c:pt idx="158">
                  <c:v>43814</c:v>
                </c:pt>
                <c:pt idx="159">
                  <c:v>43815</c:v>
                </c:pt>
                <c:pt idx="160">
                  <c:v>43816</c:v>
                </c:pt>
                <c:pt idx="161">
                  <c:v>43817</c:v>
                </c:pt>
                <c:pt idx="162">
                  <c:v>43818</c:v>
                </c:pt>
                <c:pt idx="163">
                  <c:v>43819</c:v>
                </c:pt>
                <c:pt idx="164">
                  <c:v>43820</c:v>
                </c:pt>
                <c:pt idx="165">
                  <c:v>43821</c:v>
                </c:pt>
                <c:pt idx="166">
                  <c:v>43822</c:v>
                </c:pt>
                <c:pt idx="167">
                  <c:v>43823</c:v>
                </c:pt>
                <c:pt idx="168">
                  <c:v>43824</c:v>
                </c:pt>
                <c:pt idx="169">
                  <c:v>43825</c:v>
                </c:pt>
                <c:pt idx="170">
                  <c:v>43826</c:v>
                </c:pt>
                <c:pt idx="171">
                  <c:v>43827</c:v>
                </c:pt>
                <c:pt idx="172">
                  <c:v>43828</c:v>
                </c:pt>
                <c:pt idx="173">
                  <c:v>43829</c:v>
                </c:pt>
                <c:pt idx="174">
                  <c:v>43830</c:v>
                </c:pt>
                <c:pt idx="175">
                  <c:v>43831</c:v>
                </c:pt>
                <c:pt idx="176">
                  <c:v>43832</c:v>
                </c:pt>
                <c:pt idx="177">
                  <c:v>43833</c:v>
                </c:pt>
                <c:pt idx="178">
                  <c:v>43834</c:v>
                </c:pt>
                <c:pt idx="179">
                  <c:v>43835</c:v>
                </c:pt>
                <c:pt idx="180">
                  <c:v>43836</c:v>
                </c:pt>
                <c:pt idx="181">
                  <c:v>43837</c:v>
                </c:pt>
                <c:pt idx="182">
                  <c:v>43838</c:v>
                </c:pt>
                <c:pt idx="183">
                  <c:v>43839</c:v>
                </c:pt>
                <c:pt idx="184">
                  <c:v>43840</c:v>
                </c:pt>
                <c:pt idx="185">
                  <c:v>43841</c:v>
                </c:pt>
                <c:pt idx="186">
                  <c:v>43842</c:v>
                </c:pt>
                <c:pt idx="187">
                  <c:v>43843</c:v>
                </c:pt>
                <c:pt idx="188">
                  <c:v>43844</c:v>
                </c:pt>
                <c:pt idx="189">
                  <c:v>43845</c:v>
                </c:pt>
                <c:pt idx="190">
                  <c:v>43846</c:v>
                </c:pt>
                <c:pt idx="191">
                  <c:v>43847</c:v>
                </c:pt>
                <c:pt idx="192">
                  <c:v>43848</c:v>
                </c:pt>
                <c:pt idx="193">
                  <c:v>43849</c:v>
                </c:pt>
                <c:pt idx="194">
                  <c:v>43850</c:v>
                </c:pt>
                <c:pt idx="195">
                  <c:v>43851</c:v>
                </c:pt>
                <c:pt idx="196">
                  <c:v>43852</c:v>
                </c:pt>
                <c:pt idx="197">
                  <c:v>43853</c:v>
                </c:pt>
                <c:pt idx="198">
                  <c:v>43854</c:v>
                </c:pt>
                <c:pt idx="199">
                  <c:v>43855</c:v>
                </c:pt>
                <c:pt idx="200">
                  <c:v>43856</c:v>
                </c:pt>
                <c:pt idx="201">
                  <c:v>43857</c:v>
                </c:pt>
                <c:pt idx="202">
                  <c:v>43858</c:v>
                </c:pt>
                <c:pt idx="203">
                  <c:v>43859</c:v>
                </c:pt>
                <c:pt idx="204">
                  <c:v>43860</c:v>
                </c:pt>
                <c:pt idx="205">
                  <c:v>43861</c:v>
                </c:pt>
                <c:pt idx="206">
                  <c:v>43862</c:v>
                </c:pt>
                <c:pt idx="207">
                  <c:v>43863</c:v>
                </c:pt>
                <c:pt idx="208">
                  <c:v>43864</c:v>
                </c:pt>
                <c:pt idx="209">
                  <c:v>43865</c:v>
                </c:pt>
                <c:pt idx="210">
                  <c:v>43866</c:v>
                </c:pt>
                <c:pt idx="211">
                  <c:v>43867</c:v>
                </c:pt>
                <c:pt idx="212">
                  <c:v>43868</c:v>
                </c:pt>
                <c:pt idx="213">
                  <c:v>43869</c:v>
                </c:pt>
                <c:pt idx="214">
                  <c:v>43870</c:v>
                </c:pt>
                <c:pt idx="215">
                  <c:v>43871</c:v>
                </c:pt>
                <c:pt idx="216">
                  <c:v>43872</c:v>
                </c:pt>
                <c:pt idx="217">
                  <c:v>43873</c:v>
                </c:pt>
                <c:pt idx="218">
                  <c:v>43874</c:v>
                </c:pt>
                <c:pt idx="219">
                  <c:v>43875</c:v>
                </c:pt>
                <c:pt idx="220">
                  <c:v>43876</c:v>
                </c:pt>
                <c:pt idx="221">
                  <c:v>43877</c:v>
                </c:pt>
                <c:pt idx="222">
                  <c:v>43878</c:v>
                </c:pt>
                <c:pt idx="223">
                  <c:v>43879</c:v>
                </c:pt>
                <c:pt idx="224">
                  <c:v>43880</c:v>
                </c:pt>
                <c:pt idx="225">
                  <c:v>43881</c:v>
                </c:pt>
                <c:pt idx="226">
                  <c:v>43882</c:v>
                </c:pt>
                <c:pt idx="227">
                  <c:v>43883</c:v>
                </c:pt>
                <c:pt idx="228">
                  <c:v>43884</c:v>
                </c:pt>
                <c:pt idx="229">
                  <c:v>43885</c:v>
                </c:pt>
                <c:pt idx="230">
                  <c:v>43886</c:v>
                </c:pt>
                <c:pt idx="231">
                  <c:v>43887</c:v>
                </c:pt>
                <c:pt idx="232">
                  <c:v>43888</c:v>
                </c:pt>
                <c:pt idx="233">
                  <c:v>43889</c:v>
                </c:pt>
                <c:pt idx="234">
                  <c:v>43890</c:v>
                </c:pt>
                <c:pt idx="235">
                  <c:v>43891</c:v>
                </c:pt>
                <c:pt idx="236">
                  <c:v>43892</c:v>
                </c:pt>
                <c:pt idx="237">
                  <c:v>43893</c:v>
                </c:pt>
                <c:pt idx="238">
                  <c:v>43894</c:v>
                </c:pt>
                <c:pt idx="239">
                  <c:v>43895</c:v>
                </c:pt>
                <c:pt idx="240">
                  <c:v>43896</c:v>
                </c:pt>
                <c:pt idx="241">
                  <c:v>43897</c:v>
                </c:pt>
                <c:pt idx="242">
                  <c:v>43898</c:v>
                </c:pt>
                <c:pt idx="243">
                  <c:v>43899</c:v>
                </c:pt>
                <c:pt idx="244">
                  <c:v>43900</c:v>
                </c:pt>
                <c:pt idx="245">
                  <c:v>43901</c:v>
                </c:pt>
                <c:pt idx="246">
                  <c:v>43902</c:v>
                </c:pt>
                <c:pt idx="247">
                  <c:v>43903</c:v>
                </c:pt>
                <c:pt idx="248">
                  <c:v>43904</c:v>
                </c:pt>
                <c:pt idx="249">
                  <c:v>43905</c:v>
                </c:pt>
                <c:pt idx="250">
                  <c:v>43906</c:v>
                </c:pt>
                <c:pt idx="251">
                  <c:v>43907</c:v>
                </c:pt>
                <c:pt idx="252">
                  <c:v>43908</c:v>
                </c:pt>
                <c:pt idx="253">
                  <c:v>43909</c:v>
                </c:pt>
                <c:pt idx="254">
                  <c:v>43910</c:v>
                </c:pt>
                <c:pt idx="255">
                  <c:v>43911</c:v>
                </c:pt>
                <c:pt idx="256">
                  <c:v>43912</c:v>
                </c:pt>
                <c:pt idx="257">
                  <c:v>43913</c:v>
                </c:pt>
                <c:pt idx="258">
                  <c:v>43914</c:v>
                </c:pt>
                <c:pt idx="259">
                  <c:v>43915</c:v>
                </c:pt>
                <c:pt idx="260">
                  <c:v>43916</c:v>
                </c:pt>
                <c:pt idx="261">
                  <c:v>43917</c:v>
                </c:pt>
                <c:pt idx="262">
                  <c:v>43918</c:v>
                </c:pt>
                <c:pt idx="263">
                  <c:v>43919</c:v>
                </c:pt>
                <c:pt idx="264">
                  <c:v>43920</c:v>
                </c:pt>
                <c:pt idx="265">
                  <c:v>43921</c:v>
                </c:pt>
                <c:pt idx="266">
                  <c:v>43922</c:v>
                </c:pt>
                <c:pt idx="267">
                  <c:v>43923</c:v>
                </c:pt>
                <c:pt idx="268">
                  <c:v>43924</c:v>
                </c:pt>
                <c:pt idx="269">
                  <c:v>43925</c:v>
                </c:pt>
                <c:pt idx="270">
                  <c:v>43926</c:v>
                </c:pt>
                <c:pt idx="271">
                  <c:v>43927</c:v>
                </c:pt>
                <c:pt idx="272">
                  <c:v>43928</c:v>
                </c:pt>
                <c:pt idx="273">
                  <c:v>43929</c:v>
                </c:pt>
                <c:pt idx="274">
                  <c:v>43930</c:v>
                </c:pt>
                <c:pt idx="275">
                  <c:v>43931</c:v>
                </c:pt>
                <c:pt idx="276">
                  <c:v>43932</c:v>
                </c:pt>
                <c:pt idx="277">
                  <c:v>43933</c:v>
                </c:pt>
                <c:pt idx="278">
                  <c:v>43934</c:v>
                </c:pt>
                <c:pt idx="279">
                  <c:v>43935</c:v>
                </c:pt>
                <c:pt idx="280">
                  <c:v>43936</c:v>
                </c:pt>
                <c:pt idx="281">
                  <c:v>43937</c:v>
                </c:pt>
                <c:pt idx="282">
                  <c:v>43938</c:v>
                </c:pt>
                <c:pt idx="283">
                  <c:v>43939</c:v>
                </c:pt>
                <c:pt idx="284">
                  <c:v>43940</c:v>
                </c:pt>
                <c:pt idx="285">
                  <c:v>43941</c:v>
                </c:pt>
                <c:pt idx="286">
                  <c:v>43942</c:v>
                </c:pt>
                <c:pt idx="287">
                  <c:v>43943</c:v>
                </c:pt>
                <c:pt idx="288">
                  <c:v>43944</c:v>
                </c:pt>
                <c:pt idx="289">
                  <c:v>43945</c:v>
                </c:pt>
                <c:pt idx="290">
                  <c:v>43946</c:v>
                </c:pt>
                <c:pt idx="291">
                  <c:v>43947</c:v>
                </c:pt>
                <c:pt idx="292">
                  <c:v>43948</c:v>
                </c:pt>
                <c:pt idx="293">
                  <c:v>43949</c:v>
                </c:pt>
                <c:pt idx="294">
                  <c:v>43950</c:v>
                </c:pt>
                <c:pt idx="295">
                  <c:v>43951</c:v>
                </c:pt>
                <c:pt idx="296">
                  <c:v>43952</c:v>
                </c:pt>
                <c:pt idx="297">
                  <c:v>43953</c:v>
                </c:pt>
                <c:pt idx="298">
                  <c:v>43954</c:v>
                </c:pt>
                <c:pt idx="299">
                  <c:v>43955</c:v>
                </c:pt>
                <c:pt idx="300">
                  <c:v>43956</c:v>
                </c:pt>
                <c:pt idx="301">
                  <c:v>43957</c:v>
                </c:pt>
                <c:pt idx="302">
                  <c:v>43958</c:v>
                </c:pt>
                <c:pt idx="303">
                  <c:v>43959</c:v>
                </c:pt>
                <c:pt idx="304">
                  <c:v>43960</c:v>
                </c:pt>
                <c:pt idx="305">
                  <c:v>43961</c:v>
                </c:pt>
                <c:pt idx="306">
                  <c:v>43962</c:v>
                </c:pt>
                <c:pt idx="307">
                  <c:v>43963</c:v>
                </c:pt>
                <c:pt idx="308">
                  <c:v>43964</c:v>
                </c:pt>
                <c:pt idx="309">
                  <c:v>43965</c:v>
                </c:pt>
                <c:pt idx="310">
                  <c:v>43966</c:v>
                </c:pt>
                <c:pt idx="311">
                  <c:v>43967</c:v>
                </c:pt>
                <c:pt idx="312">
                  <c:v>43968</c:v>
                </c:pt>
                <c:pt idx="313">
                  <c:v>43969</c:v>
                </c:pt>
                <c:pt idx="314">
                  <c:v>43970</c:v>
                </c:pt>
                <c:pt idx="315">
                  <c:v>43971</c:v>
                </c:pt>
                <c:pt idx="316">
                  <c:v>43972</c:v>
                </c:pt>
                <c:pt idx="317">
                  <c:v>43973</c:v>
                </c:pt>
                <c:pt idx="318">
                  <c:v>43974</c:v>
                </c:pt>
                <c:pt idx="319">
                  <c:v>43975</c:v>
                </c:pt>
                <c:pt idx="320">
                  <c:v>43976</c:v>
                </c:pt>
                <c:pt idx="321">
                  <c:v>43977</c:v>
                </c:pt>
                <c:pt idx="322">
                  <c:v>43978</c:v>
                </c:pt>
                <c:pt idx="323">
                  <c:v>43979</c:v>
                </c:pt>
                <c:pt idx="324">
                  <c:v>43980</c:v>
                </c:pt>
                <c:pt idx="325">
                  <c:v>43981</c:v>
                </c:pt>
                <c:pt idx="326">
                  <c:v>43982</c:v>
                </c:pt>
                <c:pt idx="327">
                  <c:v>43983</c:v>
                </c:pt>
                <c:pt idx="328">
                  <c:v>43984</c:v>
                </c:pt>
                <c:pt idx="329">
                  <c:v>43985</c:v>
                </c:pt>
                <c:pt idx="330">
                  <c:v>43986</c:v>
                </c:pt>
                <c:pt idx="331">
                  <c:v>43987</c:v>
                </c:pt>
                <c:pt idx="332">
                  <c:v>43988</c:v>
                </c:pt>
                <c:pt idx="333">
                  <c:v>43989</c:v>
                </c:pt>
                <c:pt idx="334">
                  <c:v>43990</c:v>
                </c:pt>
                <c:pt idx="335">
                  <c:v>43991</c:v>
                </c:pt>
                <c:pt idx="336">
                  <c:v>43992</c:v>
                </c:pt>
                <c:pt idx="337">
                  <c:v>43993</c:v>
                </c:pt>
                <c:pt idx="338">
                  <c:v>43994</c:v>
                </c:pt>
                <c:pt idx="339">
                  <c:v>43995</c:v>
                </c:pt>
                <c:pt idx="340">
                  <c:v>43996</c:v>
                </c:pt>
                <c:pt idx="341">
                  <c:v>43997</c:v>
                </c:pt>
                <c:pt idx="342">
                  <c:v>43998</c:v>
                </c:pt>
                <c:pt idx="343">
                  <c:v>43999</c:v>
                </c:pt>
                <c:pt idx="344">
                  <c:v>44000</c:v>
                </c:pt>
                <c:pt idx="345">
                  <c:v>44001</c:v>
                </c:pt>
                <c:pt idx="346">
                  <c:v>44002</c:v>
                </c:pt>
                <c:pt idx="347">
                  <c:v>44003</c:v>
                </c:pt>
                <c:pt idx="348">
                  <c:v>44004</c:v>
                </c:pt>
                <c:pt idx="349">
                  <c:v>44005</c:v>
                </c:pt>
                <c:pt idx="350">
                  <c:v>44006</c:v>
                </c:pt>
                <c:pt idx="351">
                  <c:v>44007</c:v>
                </c:pt>
                <c:pt idx="352">
                  <c:v>44008</c:v>
                </c:pt>
                <c:pt idx="353">
                  <c:v>44009</c:v>
                </c:pt>
                <c:pt idx="354">
                  <c:v>44010</c:v>
                </c:pt>
                <c:pt idx="355">
                  <c:v>44011</c:v>
                </c:pt>
                <c:pt idx="356">
                  <c:v>44012</c:v>
                </c:pt>
                <c:pt idx="357">
                  <c:v>44013</c:v>
                </c:pt>
                <c:pt idx="358">
                  <c:v>44014</c:v>
                </c:pt>
                <c:pt idx="359">
                  <c:v>44015</c:v>
                </c:pt>
                <c:pt idx="360">
                  <c:v>44016</c:v>
                </c:pt>
                <c:pt idx="361">
                  <c:v>44017</c:v>
                </c:pt>
                <c:pt idx="362">
                  <c:v>44018</c:v>
                </c:pt>
                <c:pt idx="363">
                  <c:v>44019</c:v>
                </c:pt>
                <c:pt idx="364">
                  <c:v>44020</c:v>
                </c:pt>
                <c:pt idx="365">
                  <c:v>44021</c:v>
                </c:pt>
                <c:pt idx="366">
                  <c:v>44022</c:v>
                </c:pt>
                <c:pt idx="367">
                  <c:v>44023</c:v>
                </c:pt>
                <c:pt idx="368">
                  <c:v>44024</c:v>
                </c:pt>
                <c:pt idx="369">
                  <c:v>44025</c:v>
                </c:pt>
                <c:pt idx="370">
                  <c:v>44026</c:v>
                </c:pt>
                <c:pt idx="371">
                  <c:v>44027</c:v>
                </c:pt>
                <c:pt idx="372">
                  <c:v>44028</c:v>
                </c:pt>
                <c:pt idx="373">
                  <c:v>44029</c:v>
                </c:pt>
                <c:pt idx="374">
                  <c:v>44030</c:v>
                </c:pt>
                <c:pt idx="375">
                  <c:v>44031</c:v>
                </c:pt>
                <c:pt idx="376">
                  <c:v>44032</c:v>
                </c:pt>
                <c:pt idx="377">
                  <c:v>44033</c:v>
                </c:pt>
                <c:pt idx="378">
                  <c:v>44034</c:v>
                </c:pt>
                <c:pt idx="379">
                  <c:v>44035</c:v>
                </c:pt>
                <c:pt idx="380">
                  <c:v>44036</c:v>
                </c:pt>
                <c:pt idx="381">
                  <c:v>44037</c:v>
                </c:pt>
                <c:pt idx="382">
                  <c:v>44038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44043</c:v>
                </c:pt>
                <c:pt idx="388">
                  <c:v>44044</c:v>
                </c:pt>
                <c:pt idx="389">
                  <c:v>44045</c:v>
                </c:pt>
                <c:pt idx="390">
                  <c:v>44046</c:v>
                </c:pt>
                <c:pt idx="391">
                  <c:v>44047</c:v>
                </c:pt>
                <c:pt idx="392">
                  <c:v>44048</c:v>
                </c:pt>
                <c:pt idx="393">
                  <c:v>44049</c:v>
                </c:pt>
                <c:pt idx="394">
                  <c:v>44050</c:v>
                </c:pt>
                <c:pt idx="395">
                  <c:v>44051</c:v>
                </c:pt>
                <c:pt idx="396">
                  <c:v>44052</c:v>
                </c:pt>
                <c:pt idx="397">
                  <c:v>44053</c:v>
                </c:pt>
                <c:pt idx="398">
                  <c:v>44054</c:v>
                </c:pt>
                <c:pt idx="399">
                  <c:v>44055</c:v>
                </c:pt>
                <c:pt idx="400">
                  <c:v>44056</c:v>
                </c:pt>
                <c:pt idx="401">
                  <c:v>44057</c:v>
                </c:pt>
                <c:pt idx="402">
                  <c:v>44058</c:v>
                </c:pt>
                <c:pt idx="403">
                  <c:v>44059</c:v>
                </c:pt>
                <c:pt idx="404">
                  <c:v>44060</c:v>
                </c:pt>
                <c:pt idx="405">
                  <c:v>44061</c:v>
                </c:pt>
                <c:pt idx="406">
                  <c:v>44062</c:v>
                </c:pt>
                <c:pt idx="407">
                  <c:v>44063</c:v>
                </c:pt>
                <c:pt idx="408">
                  <c:v>44064</c:v>
                </c:pt>
                <c:pt idx="409">
                  <c:v>44065</c:v>
                </c:pt>
                <c:pt idx="410">
                  <c:v>44066</c:v>
                </c:pt>
                <c:pt idx="411">
                  <c:v>44067</c:v>
                </c:pt>
                <c:pt idx="412">
                  <c:v>44068</c:v>
                </c:pt>
                <c:pt idx="413">
                  <c:v>44069</c:v>
                </c:pt>
                <c:pt idx="414">
                  <c:v>44070</c:v>
                </c:pt>
                <c:pt idx="415">
                  <c:v>44071</c:v>
                </c:pt>
                <c:pt idx="416">
                  <c:v>44072</c:v>
                </c:pt>
                <c:pt idx="417">
                  <c:v>44073</c:v>
                </c:pt>
                <c:pt idx="418">
                  <c:v>44074</c:v>
                </c:pt>
                <c:pt idx="419">
                  <c:v>44075</c:v>
                </c:pt>
                <c:pt idx="420">
                  <c:v>44076</c:v>
                </c:pt>
                <c:pt idx="421">
                  <c:v>44077</c:v>
                </c:pt>
                <c:pt idx="422">
                  <c:v>44078</c:v>
                </c:pt>
                <c:pt idx="423">
                  <c:v>44079</c:v>
                </c:pt>
                <c:pt idx="424">
                  <c:v>44080</c:v>
                </c:pt>
                <c:pt idx="425">
                  <c:v>44081</c:v>
                </c:pt>
                <c:pt idx="426">
                  <c:v>44082</c:v>
                </c:pt>
                <c:pt idx="427">
                  <c:v>44083</c:v>
                </c:pt>
                <c:pt idx="428">
                  <c:v>44084</c:v>
                </c:pt>
                <c:pt idx="429">
                  <c:v>44085</c:v>
                </c:pt>
                <c:pt idx="430">
                  <c:v>44086</c:v>
                </c:pt>
                <c:pt idx="431">
                  <c:v>44087</c:v>
                </c:pt>
                <c:pt idx="432">
                  <c:v>44088</c:v>
                </c:pt>
                <c:pt idx="433">
                  <c:v>44089</c:v>
                </c:pt>
                <c:pt idx="434">
                  <c:v>44090</c:v>
                </c:pt>
                <c:pt idx="435">
                  <c:v>44091</c:v>
                </c:pt>
                <c:pt idx="436">
                  <c:v>44092</c:v>
                </c:pt>
                <c:pt idx="437">
                  <c:v>44093</c:v>
                </c:pt>
                <c:pt idx="438">
                  <c:v>44094</c:v>
                </c:pt>
                <c:pt idx="439">
                  <c:v>44095</c:v>
                </c:pt>
                <c:pt idx="440">
                  <c:v>44096</c:v>
                </c:pt>
                <c:pt idx="441">
                  <c:v>44097</c:v>
                </c:pt>
                <c:pt idx="442">
                  <c:v>44098</c:v>
                </c:pt>
                <c:pt idx="443">
                  <c:v>44099</c:v>
                </c:pt>
                <c:pt idx="444">
                  <c:v>44100</c:v>
                </c:pt>
                <c:pt idx="445">
                  <c:v>44101</c:v>
                </c:pt>
                <c:pt idx="446">
                  <c:v>44102</c:v>
                </c:pt>
                <c:pt idx="447">
                  <c:v>44103</c:v>
                </c:pt>
                <c:pt idx="448">
                  <c:v>44104</c:v>
                </c:pt>
                <c:pt idx="449">
                  <c:v>44105</c:v>
                </c:pt>
                <c:pt idx="450">
                  <c:v>44106</c:v>
                </c:pt>
                <c:pt idx="451">
                  <c:v>44107</c:v>
                </c:pt>
                <c:pt idx="452">
                  <c:v>44108</c:v>
                </c:pt>
                <c:pt idx="453">
                  <c:v>44109</c:v>
                </c:pt>
                <c:pt idx="454">
                  <c:v>44110</c:v>
                </c:pt>
                <c:pt idx="455">
                  <c:v>44111</c:v>
                </c:pt>
              </c:numCache>
            </c:numRef>
          </c:cat>
          <c:val>
            <c:numRef>
              <c:f>'Data 1 (high Cl-)'!$V$5:$V$460</c:f>
              <c:numCache>
                <c:formatCode>0_ ;[Red]\-0\ </c:formatCode>
                <c:ptCount val="456"/>
                <c:pt idx="0">
                  <c:v>87.647058823529406</c:v>
                </c:pt>
                <c:pt idx="1">
                  <c:v>76.014760147601478</c:v>
                </c:pt>
                <c:pt idx="2">
                  <c:v>92.337164750957854</c:v>
                </c:pt>
                <c:pt idx="3">
                  <c:v>88.839285714285708</c:v>
                </c:pt>
                <c:pt idx="4">
                  <c:v>90.497737556561077</c:v>
                </c:pt>
                <c:pt idx="5">
                  <c:v>90.909090909090907</c:v>
                </c:pt>
                <c:pt idx="6">
                  <c:v>85.148514851485146</c:v>
                </c:pt>
                <c:pt idx="7">
                  <c:v>90.441176470588232</c:v>
                </c:pt>
                <c:pt idx="8">
                  <c:v>92.696629213483135</c:v>
                </c:pt>
                <c:pt idx="9">
                  <c:v>82.222222222222214</c:v>
                </c:pt>
                <c:pt idx="10">
                  <c:v>92.270531400966178</c:v>
                </c:pt>
                <c:pt idx="11">
                  <c:v>91.082802547770697</c:v>
                </c:pt>
                <c:pt idx="12">
                  <c:v>85.161290322580641</c:v>
                </c:pt>
                <c:pt idx="13">
                  <c:v>88.095238095238088</c:v>
                </c:pt>
                <c:pt idx="14">
                  <c:v>90.78341013824884</c:v>
                </c:pt>
                <c:pt idx="15">
                  <c:v>90.763052208835333</c:v>
                </c:pt>
                <c:pt idx="16">
                  <c:v>93.133047210300418</c:v>
                </c:pt>
                <c:pt idx="17">
                  <c:v>91.603053435114504</c:v>
                </c:pt>
                <c:pt idx="18">
                  <c:v>79.464285714285708</c:v>
                </c:pt>
                <c:pt idx="19">
                  <c:v>82.550335570469798</c:v>
                </c:pt>
                <c:pt idx="20">
                  <c:v>78.538812785388131</c:v>
                </c:pt>
                <c:pt idx="21">
                  <c:v>83.950617283950621</c:v>
                </c:pt>
                <c:pt idx="22">
                  <c:v>87.782805429864254</c:v>
                </c:pt>
                <c:pt idx="23">
                  <c:v>89.733840304182507</c:v>
                </c:pt>
                <c:pt idx="24">
                  <c:v>86.521739130434767</c:v>
                </c:pt>
                <c:pt idx="25">
                  <c:v>81.862745098039213</c:v>
                </c:pt>
                <c:pt idx="26">
                  <c:v>77.40384615384616</c:v>
                </c:pt>
                <c:pt idx="27">
                  <c:v>82.716049382716051</c:v>
                </c:pt>
                <c:pt idx="28">
                  <c:v>85.492227979274602</c:v>
                </c:pt>
                <c:pt idx="29">
                  <c:v>81.756756756756772</c:v>
                </c:pt>
                <c:pt idx="30">
                  <c:v>29.435483870967744</c:v>
                </c:pt>
                <c:pt idx="31">
                  <c:v>14.66666666666667</c:v>
                </c:pt>
                <c:pt idx="32">
                  <c:v>23.529411764705895</c:v>
                </c:pt>
                <c:pt idx="33" formatCode="0_ ">
                  <c:v>66.538461538461547</c:v>
                </c:pt>
                <c:pt idx="34" formatCode="0_ ">
                  <c:v>70.707070707070713</c:v>
                </c:pt>
                <c:pt idx="35" formatCode="0_ ">
                  <c:v>67.741935483870961</c:v>
                </c:pt>
                <c:pt idx="36" formatCode="0_ ">
                  <c:v>80.935251798561154</c:v>
                </c:pt>
                <c:pt idx="37" formatCode="0_ ">
                  <c:v>90.26548672566372</c:v>
                </c:pt>
                <c:pt idx="38" formatCode="0_ ">
                  <c:v>93.448275862068968</c:v>
                </c:pt>
                <c:pt idx="39" formatCode="0_ ">
                  <c:v>89.622641509433961</c:v>
                </c:pt>
                <c:pt idx="40" formatCode="0_ ">
                  <c:v>86.915887850467286</c:v>
                </c:pt>
                <c:pt idx="41" formatCode="0_ ">
                  <c:v>85.650224215246638</c:v>
                </c:pt>
                <c:pt idx="42" formatCode="0_ ">
                  <c:v>81.060606060606062</c:v>
                </c:pt>
                <c:pt idx="43" formatCode="0_ ">
                  <c:v>75</c:v>
                </c:pt>
                <c:pt idx="44" formatCode="0_ ">
                  <c:v>35.526315789473692</c:v>
                </c:pt>
                <c:pt idx="45" formatCode="0_ ">
                  <c:v>28.294573643410853</c:v>
                </c:pt>
                <c:pt idx="46" formatCode="0_ ">
                  <c:v>-17.959183673469383</c:v>
                </c:pt>
                <c:pt idx="47" formatCode="0_ ">
                  <c:v>-24.54545454545454</c:v>
                </c:pt>
                <c:pt idx="48" formatCode="0_ ">
                  <c:v>5.2959501557632489</c:v>
                </c:pt>
                <c:pt idx="49" formatCode="0_ ">
                  <c:v>5.2884615384615454</c:v>
                </c:pt>
                <c:pt idx="50" formatCode="0_ ">
                  <c:v>36.563876651982376</c:v>
                </c:pt>
                <c:pt idx="51" formatCode="0_ ">
                  <c:v>52.400000000000006</c:v>
                </c:pt>
                <c:pt idx="52" formatCode="0_ ">
                  <c:v>67.187500000000014</c:v>
                </c:pt>
                <c:pt idx="53" formatCode="0_ ">
                  <c:v>47.161572052401745</c:v>
                </c:pt>
                <c:pt idx="54" formatCode="0_ ">
                  <c:v>46.579804560260591</c:v>
                </c:pt>
                <c:pt idx="55" formatCode="0_ ">
                  <c:v>32.116788321167874</c:v>
                </c:pt>
                <c:pt idx="56" formatCode="0_ ">
                  <c:v>23.229461756373929</c:v>
                </c:pt>
                <c:pt idx="57" formatCode="0_ ">
                  <c:v>-57.396449704142036</c:v>
                </c:pt>
                <c:pt idx="58" formatCode="0_ ">
                  <c:v>14.79591836734695</c:v>
                </c:pt>
                <c:pt idx="59" formatCode="0_ ">
                  <c:v>74.517374517374506</c:v>
                </c:pt>
                <c:pt idx="60" formatCode="0_ ">
                  <c:v>84.452296819787975</c:v>
                </c:pt>
                <c:pt idx="61" formatCode="0_ ">
                  <c:v>72.5</c:v>
                </c:pt>
                <c:pt idx="62" formatCode="0_ ">
                  <c:v>20.833333333333336</c:v>
                </c:pt>
                <c:pt idx="63" formatCode="0_ ">
                  <c:v>70</c:v>
                </c:pt>
                <c:pt idx="64" formatCode="0_ ">
                  <c:v>90.909090909090907</c:v>
                </c:pt>
                <c:pt idx="65" formatCode="0_ ">
                  <c:v>95.374449339207047</c:v>
                </c:pt>
                <c:pt idx="66" formatCode="0_ ">
                  <c:v>96.347031963470315</c:v>
                </c:pt>
                <c:pt idx="67" formatCode="0_ ">
                  <c:v>98.815165876777257</c:v>
                </c:pt>
                <c:pt idx="68" formatCode="0_ ">
                  <c:v>98.430493273542595</c:v>
                </c:pt>
                <c:pt idx="69" formatCode="0_ ">
                  <c:v>97.441860465116278</c:v>
                </c:pt>
                <c:pt idx="70" formatCode="0_ ">
                  <c:v>98.067632850241552</c:v>
                </c:pt>
                <c:pt idx="71" formatCode="0_ ">
                  <c:v>96.613545816733065</c:v>
                </c:pt>
                <c:pt idx="72" formatCode="0_ ">
                  <c:v>92.828685258964143</c:v>
                </c:pt>
                <c:pt idx="73" formatCode="0_ ">
                  <c:v>65.613382899628249</c:v>
                </c:pt>
                <c:pt idx="74" formatCode="0_ ">
                  <c:v>27.990430622009558</c:v>
                </c:pt>
                <c:pt idx="75" formatCode="0_ ">
                  <c:v>37.344398340248972</c:v>
                </c:pt>
                <c:pt idx="76" formatCode="0_ ">
                  <c:v>27.488151658767773</c:v>
                </c:pt>
                <c:pt idx="77" formatCode="0_ ">
                  <c:v>49.585062240663902</c:v>
                </c:pt>
                <c:pt idx="78" formatCode="0_ ">
                  <c:v>57.370517928286858</c:v>
                </c:pt>
                <c:pt idx="79" formatCode="0_ ">
                  <c:v>64.505672609400335</c:v>
                </c:pt>
                <c:pt idx="80" formatCode="0_ ">
                  <c:v>65.03378378378379</c:v>
                </c:pt>
                <c:pt idx="81" formatCode="0_ ">
                  <c:v>55.583756345177662</c:v>
                </c:pt>
                <c:pt idx="82" formatCode="0_ ">
                  <c:v>62.068965517241381</c:v>
                </c:pt>
                <c:pt idx="83" formatCode="0_ ">
                  <c:v>89.644012944983814</c:v>
                </c:pt>
                <c:pt idx="84" formatCode="0_ ">
                  <c:v>95.02262443438913</c:v>
                </c:pt>
                <c:pt idx="85" formatCode="0_ ">
                  <c:v>96.762589928057565</c:v>
                </c:pt>
                <c:pt idx="86" formatCode="0_ ">
                  <c:v>94.117647058823536</c:v>
                </c:pt>
                <c:pt idx="87" formatCode="0_ ">
                  <c:v>90.029325513196483</c:v>
                </c:pt>
                <c:pt idx="88" formatCode="0_ ">
                  <c:v>86.36363636363636</c:v>
                </c:pt>
                <c:pt idx="89" formatCode="0_ ">
                  <c:v>95.736434108527121</c:v>
                </c:pt>
                <c:pt idx="90" formatCode="0_ ">
                  <c:v>96.428571428571431</c:v>
                </c:pt>
                <c:pt idx="91" formatCode="0_ ">
                  <c:v>90.94202898550725</c:v>
                </c:pt>
                <c:pt idx="92" formatCode="0_ ">
                  <c:v>84</c:v>
                </c:pt>
                <c:pt idx="93" formatCode="0_ ">
                  <c:v>80.161943319838045</c:v>
                </c:pt>
                <c:pt idx="94" formatCode="0_ ">
                  <c:v>89.999999999999986</c:v>
                </c:pt>
                <c:pt idx="95" formatCode="0_ ">
                  <c:v>94.620253164556971</c:v>
                </c:pt>
                <c:pt idx="96" formatCode="0_ ">
                  <c:v>97.61904761904762</c:v>
                </c:pt>
                <c:pt idx="97" formatCode="0_ ">
                  <c:v>93.298969072164937</c:v>
                </c:pt>
                <c:pt idx="98" formatCode="0_ ">
                  <c:v>94.362017804154306</c:v>
                </c:pt>
                <c:pt idx="99" formatCode="0_ ">
                  <c:v>96.694214876033058</c:v>
                </c:pt>
                <c:pt idx="100" formatCode="0_ ">
                  <c:v>96.176470588235304</c:v>
                </c:pt>
                <c:pt idx="101" formatCode="0_ ">
                  <c:v>96.05263157894737</c:v>
                </c:pt>
                <c:pt idx="102" formatCode="0_ ">
                  <c:v>98.188405797101453</c:v>
                </c:pt>
                <c:pt idx="103" formatCode="0_ ">
                  <c:v>97.890295358649794</c:v>
                </c:pt>
                <c:pt idx="104" formatCode="0_ ">
                  <c:v>96.984924623115575</c:v>
                </c:pt>
                <c:pt idx="105" formatCode="0_ ">
                  <c:v>96.610169491525411</c:v>
                </c:pt>
                <c:pt idx="106" formatCode="0_ ">
                  <c:v>97.784810126582272</c:v>
                </c:pt>
                <c:pt idx="107" formatCode="0_ ">
                  <c:v>93.774319066147854</c:v>
                </c:pt>
                <c:pt idx="108" formatCode="0_ ">
                  <c:v>94.181818181818173</c:v>
                </c:pt>
                <c:pt idx="109" formatCode="0_ ">
                  <c:v>97.570850202429142</c:v>
                </c:pt>
                <c:pt idx="110" formatCode="0_ ">
                  <c:v>97.9381443298969</c:v>
                </c:pt>
                <c:pt idx="111" formatCode="0_ ">
                  <c:v>95.289855072463766</c:v>
                </c:pt>
                <c:pt idx="112" formatCode="0_ ">
                  <c:v>95.910780669144984</c:v>
                </c:pt>
                <c:pt idx="113" formatCode="0_ ">
                  <c:v>97.391304347826079</c:v>
                </c:pt>
                <c:pt idx="114" formatCode="0_ ">
                  <c:v>96.15384615384616</c:v>
                </c:pt>
                <c:pt idx="115" formatCode="0_ ">
                  <c:v>95.970695970695957</c:v>
                </c:pt>
                <c:pt idx="116" formatCode="0_ ">
                  <c:v>95.132743362831846</c:v>
                </c:pt>
                <c:pt idx="117" formatCode="0_ ">
                  <c:v>93.469387755102034</c:v>
                </c:pt>
                <c:pt idx="118" formatCode="0_ ">
                  <c:v>95.634920634920633</c:v>
                </c:pt>
                <c:pt idx="119" formatCode="0_ ">
                  <c:v>95.8041958041958</c:v>
                </c:pt>
                <c:pt idx="120" formatCode="0_ ">
                  <c:v>90.869565217391298</c:v>
                </c:pt>
                <c:pt idx="121" formatCode="0_ ">
                  <c:v>88.39779005524862</c:v>
                </c:pt>
                <c:pt idx="122" formatCode="0_ ">
                  <c:v>80.180180180180173</c:v>
                </c:pt>
                <c:pt idx="123" formatCode="0_ ">
                  <c:v>84.818481848184817</c:v>
                </c:pt>
                <c:pt idx="124" formatCode="0_ ">
                  <c:v>59.926470588235283</c:v>
                </c:pt>
                <c:pt idx="125" formatCode="0_ ">
                  <c:v>49.635036496350359</c:v>
                </c:pt>
                <c:pt idx="126" formatCode="0_ ">
                  <c:v>35.507246376811594</c:v>
                </c:pt>
                <c:pt idx="127" formatCode="0_ ">
                  <c:v>9.6638655462184904</c:v>
                </c:pt>
                <c:pt idx="128" formatCode="0_ ">
                  <c:v>-18.811881188118814</c:v>
                </c:pt>
                <c:pt idx="129" formatCode="0_ ">
                  <c:v>-14.159292035398227</c:v>
                </c:pt>
                <c:pt idx="130" formatCode="0_ ">
                  <c:v>-2.0408163265306123</c:v>
                </c:pt>
                <c:pt idx="131" formatCode="0_ ">
                  <c:v>-0.79365079365079083</c:v>
                </c:pt>
                <c:pt idx="132" formatCode="0_ ">
                  <c:v>60.051546391752574</c:v>
                </c:pt>
                <c:pt idx="133" formatCode="0_ ">
                  <c:v>75.661764705882362</c:v>
                </c:pt>
                <c:pt idx="134" formatCode="0_ ">
                  <c:v>50</c:v>
                </c:pt>
                <c:pt idx="135" formatCode="0_ ">
                  <c:v>18.382352941176471</c:v>
                </c:pt>
                <c:pt idx="136" formatCode="0_ ">
                  <c:v>-21.9758064516129</c:v>
                </c:pt>
                <c:pt idx="137" formatCode="0_ ">
                  <c:v>-66.447368421052644</c:v>
                </c:pt>
                <c:pt idx="138" formatCode="0_ ">
                  <c:v>-19.327731092436963</c:v>
                </c:pt>
                <c:pt idx="139" formatCode="0_ ">
                  <c:v>73.037542662116039</c:v>
                </c:pt>
                <c:pt idx="140" formatCode="0_ ">
                  <c:v>95.13108614232209</c:v>
                </c:pt>
                <c:pt idx="141" formatCode="0_ ">
                  <c:v>94.923857868020306</c:v>
                </c:pt>
                <c:pt idx="142" formatCode="0_ ">
                  <c:v>95.515695067264573</c:v>
                </c:pt>
                <c:pt idx="143" formatCode="0_ ">
                  <c:v>94.144144144144136</c:v>
                </c:pt>
                <c:pt idx="144" formatCode="0_ ">
                  <c:v>94.036697247706428</c:v>
                </c:pt>
                <c:pt idx="145" formatCode="0_ ">
                  <c:v>93.827160493827151</c:v>
                </c:pt>
                <c:pt idx="146" formatCode="0_ ">
                  <c:v>90.909090909090921</c:v>
                </c:pt>
                <c:pt idx="147" formatCode="0_ ">
                  <c:v>87.434554973822003</c:v>
                </c:pt>
                <c:pt idx="148" formatCode="0_ ">
                  <c:v>58.793969849246231</c:v>
                </c:pt>
                <c:pt idx="149" formatCode="0_ ">
                  <c:v>48.669201520912544</c:v>
                </c:pt>
                <c:pt idx="150" formatCode="0_ ">
                  <c:v>43.171806167400881</c:v>
                </c:pt>
                <c:pt idx="151" formatCode="0_ ">
                  <c:v>40.09661835748792</c:v>
                </c:pt>
                <c:pt idx="152" formatCode="0_ ">
                  <c:v>59.393939393939398</c:v>
                </c:pt>
                <c:pt idx="153" formatCode="0_ ">
                  <c:v>36.931818181818187</c:v>
                </c:pt>
                <c:pt idx="154" formatCode="0_ ">
                  <c:v>58.035714285714278</c:v>
                </c:pt>
                <c:pt idx="155" formatCode="0_ ">
                  <c:v>70.796460176991147</c:v>
                </c:pt>
                <c:pt idx="156" formatCode="0_ ">
                  <c:v>93.373493975903614</c:v>
                </c:pt>
                <c:pt idx="157" formatCode="0_ ">
                  <c:v>88.75</c:v>
                </c:pt>
                <c:pt idx="158" formatCode="0_ ">
                  <c:v>93.852459016393439</c:v>
                </c:pt>
                <c:pt idx="159" formatCode="0_ ">
                  <c:v>94.594594594594597</c:v>
                </c:pt>
                <c:pt idx="160" formatCode="0_ ">
                  <c:v>94.339622641509436</c:v>
                </c:pt>
                <c:pt idx="161" formatCode="0_ ">
                  <c:v>94.444444444444443</c:v>
                </c:pt>
                <c:pt idx="162" formatCode="0_ ">
                  <c:v>92.982456140350877</c:v>
                </c:pt>
                <c:pt idx="163" formatCode="0_ ">
                  <c:v>93.370165745856355</c:v>
                </c:pt>
                <c:pt idx="164" formatCode="0_ ">
                  <c:v>90.862944162436548</c:v>
                </c:pt>
                <c:pt idx="165" formatCode="0_ ">
                  <c:v>85.648148148148138</c:v>
                </c:pt>
                <c:pt idx="166" formatCode="0_ ">
                  <c:v>67.415730337078656</c:v>
                </c:pt>
                <c:pt idx="167" formatCode="0_ ">
                  <c:v>55.752212389380531</c:v>
                </c:pt>
                <c:pt idx="168" formatCode="0_ ">
                  <c:v>44.852941176470587</c:v>
                </c:pt>
                <c:pt idx="169" formatCode="0_ ">
                  <c:v>23.589743589743588</c:v>
                </c:pt>
                <c:pt idx="170" formatCode="0_ ">
                  <c:v>28.099173553719016</c:v>
                </c:pt>
                <c:pt idx="171" formatCode="0_ ">
                  <c:v>43.644067796610173</c:v>
                </c:pt>
                <c:pt idx="172" formatCode="0_ ">
                  <c:v>67.021276595744681</c:v>
                </c:pt>
                <c:pt idx="173" formatCode="0_ ">
                  <c:v>88.059701492537314</c:v>
                </c:pt>
                <c:pt idx="174" formatCode="0_ ">
                  <c:v>94.117647058823522</c:v>
                </c:pt>
                <c:pt idx="175" formatCode="0_ ">
                  <c:v>96.691891891891899</c:v>
                </c:pt>
                <c:pt idx="176" formatCode="0_ ">
                  <c:v>95.768421052631595</c:v>
                </c:pt>
                <c:pt idx="177" formatCode="0_ ">
                  <c:v>95.012820512820511</c:v>
                </c:pt>
                <c:pt idx="178" formatCode="0_ ">
                  <c:v>92.800000000000011</c:v>
                </c:pt>
                <c:pt idx="179" formatCode="0_ ">
                  <c:v>91.366120218579226</c:v>
                </c:pt>
                <c:pt idx="180" formatCode="0_ ">
                  <c:v>85.984848484848484</c:v>
                </c:pt>
                <c:pt idx="181" formatCode="0_ ">
                  <c:v>90.338164251207729</c:v>
                </c:pt>
                <c:pt idx="182" formatCode="0_ ">
                  <c:v>31.164383561643827</c:v>
                </c:pt>
                <c:pt idx="183" formatCode="0_ ">
                  <c:v>30.333333333333339</c:v>
                </c:pt>
                <c:pt idx="184" formatCode="0_ ">
                  <c:v>-0.47619047619048299</c:v>
                </c:pt>
                <c:pt idx="185" formatCode="0_ ">
                  <c:v>30.459770114942526</c:v>
                </c:pt>
                <c:pt idx="186" formatCode="0_ ">
                  <c:v>44.012738853503187</c:v>
                </c:pt>
                <c:pt idx="187" formatCode="0_ ">
                  <c:v>70.129870129870127</c:v>
                </c:pt>
                <c:pt idx="188" formatCode="0_ ">
                  <c:v>85</c:v>
                </c:pt>
                <c:pt idx="189" formatCode="0_ ">
                  <c:v>70.537634408602145</c:v>
                </c:pt>
                <c:pt idx="190" formatCode="0_ ">
                  <c:v>10.407239819004527</c:v>
                </c:pt>
                <c:pt idx="191" formatCode="0_ ">
                  <c:v>-18.309859154929569</c:v>
                </c:pt>
                <c:pt idx="192" formatCode="0_ ">
                  <c:v>4.7008547008546921</c:v>
                </c:pt>
                <c:pt idx="193" formatCode="0_ ">
                  <c:v>14.444444444444441</c:v>
                </c:pt>
                <c:pt idx="194" formatCode="0_ ">
                  <c:v>29.431438127090292</c:v>
                </c:pt>
                <c:pt idx="195" formatCode="0_ ">
                  <c:v>24.02597402597403</c:v>
                </c:pt>
                <c:pt idx="196" formatCode="0_ ">
                  <c:v>8.1545064377682497</c:v>
                </c:pt>
                <c:pt idx="197" formatCode="0_ ">
                  <c:v>24.770642201834871</c:v>
                </c:pt>
                <c:pt idx="198" formatCode="0_ ">
                  <c:v>32.870370370370374</c:v>
                </c:pt>
                <c:pt idx="199" formatCode="0_ ">
                  <c:v>64.215246636771298</c:v>
                </c:pt>
                <c:pt idx="200" formatCode="0_ ">
                  <c:v>89.922178988326849</c:v>
                </c:pt>
                <c:pt idx="201" formatCode="0_ ">
                  <c:v>97.704477611940305</c:v>
                </c:pt>
                <c:pt idx="202" formatCode="0_ ">
                  <c:v>96.81785714285715</c:v>
                </c:pt>
                <c:pt idx="203" formatCode="0_ ">
                  <c:v>97.79245283018868</c:v>
                </c:pt>
                <c:pt idx="204" formatCode="0_ ">
                  <c:v>96.551724137931032</c:v>
                </c:pt>
                <c:pt idx="205" formatCode="0_ ">
                  <c:v>97.523219814241486</c:v>
                </c:pt>
                <c:pt idx="206" formatCode="#,##0_ ">
                  <c:v>97.959183673469383</c:v>
                </c:pt>
                <c:pt idx="207" formatCode="#,##0_ ">
                  <c:v>97.333333333333329</c:v>
                </c:pt>
                <c:pt idx="208" formatCode="#,##0_ ">
                  <c:v>96.55263157894737</c:v>
                </c:pt>
                <c:pt idx="209" formatCode="#,##0_ ">
                  <c:v>89.459459459459453</c:v>
                </c:pt>
                <c:pt idx="210" formatCode="#,##0_ ">
                  <c:v>88.109756097560975</c:v>
                </c:pt>
                <c:pt idx="211" formatCode="#,##0_ ">
                  <c:v>93.0859375</c:v>
                </c:pt>
                <c:pt idx="212" formatCode="#,##0_ ">
                  <c:v>63.012048192771076</c:v>
                </c:pt>
                <c:pt idx="213" formatCode="#,##0_ ">
                  <c:v>41.016949152542374</c:v>
                </c:pt>
                <c:pt idx="214" formatCode="#,##0_ ">
                  <c:v>47.653429602888089</c:v>
                </c:pt>
                <c:pt idx="215" formatCode="#,##0_ ">
                  <c:v>79.505300353356887</c:v>
                </c:pt>
                <c:pt idx="216" formatCode="#,##0_ ">
                  <c:v>90.513833992094874</c:v>
                </c:pt>
                <c:pt idx="217" formatCode="#,##0_ ">
                  <c:v>95.477386934673376</c:v>
                </c:pt>
                <c:pt idx="218" formatCode="#,##0_ ">
                  <c:v>96.666666666666657</c:v>
                </c:pt>
                <c:pt idx="219" formatCode="#,##0_ ">
                  <c:v>97.122302158273371</c:v>
                </c:pt>
                <c:pt idx="220" formatCode="#,##0_ ">
                  <c:v>96.703296703296687</c:v>
                </c:pt>
                <c:pt idx="221" formatCode="#,##0_ ">
                  <c:v>98.009950248756226</c:v>
                </c:pt>
                <c:pt idx="222" formatCode="#,##0_ ">
                  <c:v>97.489539748953973</c:v>
                </c:pt>
                <c:pt idx="223" formatCode="#,##0_ ">
                  <c:v>97.572815533980588</c:v>
                </c:pt>
                <c:pt idx="224" formatCode="#,##0_ ">
                  <c:v>96.774193548387103</c:v>
                </c:pt>
                <c:pt idx="225" formatCode="#,##0_ ">
                  <c:v>93.7759336099585</c:v>
                </c:pt>
                <c:pt idx="226" formatCode="#,##0_ ">
                  <c:v>86.013986013986013</c:v>
                </c:pt>
                <c:pt idx="227" formatCode="#,##0_ ">
                  <c:v>82.242990654205599</c:v>
                </c:pt>
                <c:pt idx="228" formatCode="#,##0_ ">
                  <c:v>84.162895927601809</c:v>
                </c:pt>
                <c:pt idx="229" formatCode="#,##0_ ">
                  <c:v>92.670454545454547</c:v>
                </c:pt>
                <c:pt idx="230" formatCode="#,##0_ ">
                  <c:v>93.969072164948443</c:v>
                </c:pt>
                <c:pt idx="231" formatCode="#,##0_ ">
                  <c:v>92.16326530612244</c:v>
                </c:pt>
                <c:pt idx="232" formatCode="#,##0_ ">
                  <c:v>92.65306122448979</c:v>
                </c:pt>
                <c:pt idx="233" formatCode="#,##0_ ">
                  <c:v>100</c:v>
                </c:pt>
                <c:pt idx="234" formatCode="#,##0_ ">
                  <c:v>97.90862944162437</c:v>
                </c:pt>
                <c:pt idx="235" formatCode="#,##0_ ">
                  <c:v>97.905829596412559</c:v>
                </c:pt>
                <c:pt idx="236" formatCode="#,##0_ ">
                  <c:v>97.272727272727266</c:v>
                </c:pt>
                <c:pt idx="237" formatCode="#,##0_ ">
                  <c:v>98.6111111111111</c:v>
                </c:pt>
                <c:pt idx="238" formatCode="#,##0_ ">
                  <c:v>96.195652173913047</c:v>
                </c:pt>
                <c:pt idx="239" formatCode="#,##0_ ">
                  <c:v>95.480225988700568</c:v>
                </c:pt>
                <c:pt idx="240" formatCode="#,##0_ ">
                  <c:v>74.444444444444443</c:v>
                </c:pt>
                <c:pt idx="241" formatCode="#,##0_ ">
                  <c:v>65.891472868217051</c:v>
                </c:pt>
                <c:pt idx="242" formatCode="#,##0_ ">
                  <c:v>64.885496183206101</c:v>
                </c:pt>
                <c:pt idx="243" formatCode="#,##0_ ">
                  <c:v>80.158730158730165</c:v>
                </c:pt>
                <c:pt idx="244" formatCode="#,##0_ ">
                  <c:v>85.91549295774648</c:v>
                </c:pt>
                <c:pt idx="245" formatCode="#,##0_ ">
                  <c:v>82.424242424242422</c:v>
                </c:pt>
                <c:pt idx="246" formatCode="#,##0_ ">
                  <c:v>86.224489795918373</c:v>
                </c:pt>
                <c:pt idx="247" formatCode="#,##0_ ">
                  <c:v>90.555555555555557</c:v>
                </c:pt>
                <c:pt idx="248" formatCode="#,##0_ ">
                  <c:v>95.13108614232209</c:v>
                </c:pt>
                <c:pt idx="249" formatCode="#,##0_ ">
                  <c:v>91.666666666666657</c:v>
                </c:pt>
                <c:pt idx="250" formatCode="#,##0_ ">
                  <c:v>93.491124260355036</c:v>
                </c:pt>
                <c:pt idx="251" formatCode="#,##0_ ">
                  <c:v>90</c:v>
                </c:pt>
                <c:pt idx="252" formatCode="#,##0_ ">
                  <c:v>94.814814814814824</c:v>
                </c:pt>
                <c:pt idx="253" formatCode="#,##0_ ">
                  <c:v>97.142857142857139</c:v>
                </c:pt>
                <c:pt idx="254" formatCode="#,##0_ ">
                  <c:v>96.521739130434781</c:v>
                </c:pt>
                <c:pt idx="255" formatCode="#,##0_ ">
                  <c:v>92.708333333333343</c:v>
                </c:pt>
                <c:pt idx="256" formatCode="#,##0_ ">
                  <c:v>94.594594594594597</c:v>
                </c:pt>
                <c:pt idx="257" formatCode="#,##0_ ">
                  <c:v>93.103448275862078</c:v>
                </c:pt>
                <c:pt idx="258" formatCode="#,##0_ ">
                  <c:v>93.798449612403104</c:v>
                </c:pt>
                <c:pt idx="259" formatCode="#,##0_ ">
                  <c:v>95.327102803738313</c:v>
                </c:pt>
                <c:pt idx="260" formatCode="#,##0_ ">
                  <c:v>96.089385474860336</c:v>
                </c:pt>
                <c:pt idx="261" formatCode="#,##0_ ">
                  <c:v>95.5</c:v>
                </c:pt>
                <c:pt idx="262" formatCode="#,##0_ ">
                  <c:v>97.115384615384599</c:v>
                </c:pt>
                <c:pt idx="263" formatCode="#,##0_ ">
                  <c:v>96.170212765957459</c:v>
                </c:pt>
                <c:pt idx="264" formatCode="#,##0_ ">
                  <c:v>90</c:v>
                </c:pt>
                <c:pt idx="265" formatCode="#,##0_ ">
                  <c:v>98.058252427184485</c:v>
                </c:pt>
                <c:pt idx="266" formatCode="#,##0_ ">
                  <c:v>99.456521739130437</c:v>
                </c:pt>
                <c:pt idx="267" formatCode="#,##0_ ">
                  <c:v>96.527777777777786</c:v>
                </c:pt>
                <c:pt idx="268" formatCode="#,##0_ ">
                  <c:v>96.794871794871796</c:v>
                </c:pt>
                <c:pt idx="269" formatCode="#,##0_ ">
                  <c:v>97.515527950310556</c:v>
                </c:pt>
                <c:pt idx="270" formatCode="#,##0_ ">
                  <c:v>89.444444444444443</c:v>
                </c:pt>
                <c:pt idx="271" formatCode="#,##0_ ">
                  <c:v>96.79144385026737</c:v>
                </c:pt>
                <c:pt idx="272" formatCode="#,##0_ ">
                  <c:v>97.409326424870471</c:v>
                </c:pt>
                <c:pt idx="273" formatCode="#,##0_ ">
                  <c:v>95.172413793103445</c:v>
                </c:pt>
                <c:pt idx="274" formatCode="#,##0_ ">
                  <c:v>97.814207650273232</c:v>
                </c:pt>
                <c:pt idx="275" formatCode="#,##0_ ">
                  <c:v>95.238095238095227</c:v>
                </c:pt>
                <c:pt idx="276" formatCode="#,##0_ ">
                  <c:v>93.749999999999986</c:v>
                </c:pt>
                <c:pt idx="277" formatCode="#,##0_ ">
                  <c:v>91.160220994475125</c:v>
                </c:pt>
                <c:pt idx="278" formatCode="#,##0_ ">
                  <c:v>94.5</c:v>
                </c:pt>
                <c:pt idx="279" formatCode="#,##0_ ">
                  <c:v>95.1388888888889</c:v>
                </c:pt>
                <c:pt idx="280" formatCode="#,##0_ ">
                  <c:v>97.575757575757578</c:v>
                </c:pt>
                <c:pt idx="281" formatCode="#,##0_ ">
                  <c:v>94.4055944055944</c:v>
                </c:pt>
                <c:pt idx="282" formatCode="#,##0_ ">
                  <c:v>82.620689655172413</c:v>
                </c:pt>
                <c:pt idx="283" formatCode="#,##0_ ">
                  <c:v>96.331034482758611</c:v>
                </c:pt>
                <c:pt idx="284" formatCode="#,##0_ ">
                  <c:v>91.847133757961785</c:v>
                </c:pt>
                <c:pt idx="285" formatCode="#,##0_ ">
                  <c:v>95.833333333333329</c:v>
                </c:pt>
                <c:pt idx="286" formatCode="#,##0_ ">
                  <c:v>96.734177215189874</c:v>
                </c:pt>
                <c:pt idx="287" formatCode="#,##0_ ">
                  <c:v>97.676829268292693</c:v>
                </c:pt>
                <c:pt idx="288" formatCode="#,##0_ ">
                  <c:v>97.237903225806448</c:v>
                </c:pt>
                <c:pt idx="289" formatCode="#,##0_ ">
                  <c:v>97.108247422680421</c:v>
                </c:pt>
                <c:pt idx="290" formatCode="#,##0_ ">
                  <c:v>96.402877697841731</c:v>
                </c:pt>
                <c:pt idx="291" formatCode="#,##0_ ">
                  <c:v>95.709570957095707</c:v>
                </c:pt>
                <c:pt idx="292" formatCode="#,##0_ ">
                  <c:v>96.969696969696955</c:v>
                </c:pt>
                <c:pt idx="293" formatCode="#,##0_ ">
                  <c:v>97.377049180327873</c:v>
                </c:pt>
                <c:pt idx="294" formatCode="#,##0_ ">
                  <c:v>98.319327731092443</c:v>
                </c:pt>
                <c:pt idx="295" formatCode="#,##0_ ">
                  <c:v>96.031746031746039</c:v>
                </c:pt>
                <c:pt idx="296" formatCode="#,##0_ ">
                  <c:v>97.570866141732282</c:v>
                </c:pt>
                <c:pt idx="297" formatCode="#,##0_ ">
                  <c:v>96.126373626373635</c:v>
                </c:pt>
                <c:pt idx="298" formatCode="#,##0_ ">
                  <c:v>97.010256410256417</c:v>
                </c:pt>
                <c:pt idx="299" formatCode="#,##0_ ">
                  <c:v>97.4</c:v>
                </c:pt>
                <c:pt idx="300" formatCode="#,##0_ ">
                  <c:v>98.191235059760956</c:v>
                </c:pt>
                <c:pt idx="301" formatCode="#,##0_ ">
                  <c:v>98.382075471698116</c:v>
                </c:pt>
                <c:pt idx="302" formatCode="#,##0_ ">
                  <c:v>97.282868525896419</c:v>
                </c:pt>
                <c:pt idx="303" formatCode="#,##0_ ">
                  <c:v>97.375816993464042</c:v>
                </c:pt>
                <c:pt idx="304" formatCode="#,##0_ ">
                  <c:v>96.595041322314046</c:v>
                </c:pt>
                <c:pt idx="305" formatCode="#,##0_ ">
                  <c:v>96.996124031007753</c:v>
                </c:pt>
                <c:pt idx="306" formatCode="#,##0_ ">
                  <c:v>96.200892857142861</c:v>
                </c:pt>
                <c:pt idx="307" formatCode="#,##0_ ">
                  <c:v>97.049586776859513</c:v>
                </c:pt>
                <c:pt idx="308" formatCode="#,##0_ ">
                  <c:v>96.37155963302753</c:v>
                </c:pt>
                <c:pt idx="309" formatCode="#,##0_ ">
                  <c:v>95.752895752895753</c:v>
                </c:pt>
                <c:pt idx="310" formatCode="#,##0_ ">
                  <c:v>96.940199335548172</c:v>
                </c:pt>
                <c:pt idx="311" formatCode="#,##0_ ">
                  <c:v>94.786729857819893</c:v>
                </c:pt>
                <c:pt idx="312" formatCode="#,##0_ ">
                  <c:v>95.298913043478279</c:v>
                </c:pt>
                <c:pt idx="313" formatCode="#,##0_ ">
                  <c:v>96.814371257485035</c:v>
                </c:pt>
                <c:pt idx="314" formatCode="#,##0_ ">
                  <c:v>94.795918367346943</c:v>
                </c:pt>
                <c:pt idx="315" formatCode="#,##0_ ">
                  <c:v>88.54625550660792</c:v>
                </c:pt>
                <c:pt idx="316" formatCode="#,##0_ ">
                  <c:v>62.848484848484851</c:v>
                </c:pt>
                <c:pt idx="317" formatCode="#,##0_ ">
                  <c:v>95.033333333333331</c:v>
                </c:pt>
                <c:pt idx="318" formatCode="#,##0_ ">
                  <c:v>96.666666666666671</c:v>
                </c:pt>
                <c:pt idx="319" formatCode="#,##0_ ">
                  <c:v>95.633333333333326</c:v>
                </c:pt>
                <c:pt idx="320" formatCode="#,##0_ ">
                  <c:v>96.745247148288968</c:v>
                </c:pt>
                <c:pt idx="321" formatCode="#,##0_ ">
                  <c:v>98.149350649350652</c:v>
                </c:pt>
                <c:pt idx="322" formatCode="#,##0_ ">
                  <c:v>96.145077720207254</c:v>
                </c:pt>
                <c:pt idx="323" formatCode="#,##0_ ">
                  <c:v>96.617142857142866</c:v>
                </c:pt>
                <c:pt idx="324" formatCode="#,##0_ ">
                  <c:v>97.720430107526894</c:v>
                </c:pt>
                <c:pt idx="325" formatCode="#,##0_ ">
                  <c:v>98.660287081339703</c:v>
                </c:pt>
                <c:pt idx="326" formatCode="#,##0_ ">
                  <c:v>98.123893805309734</c:v>
                </c:pt>
                <c:pt idx="327" formatCode="#,##0_ ">
                  <c:v>98.159574468085111</c:v>
                </c:pt>
                <c:pt idx="328" formatCode="#,##0_ ">
                  <c:v>97.116379310344826</c:v>
                </c:pt>
                <c:pt idx="329" formatCode="#,##0_ ">
                  <c:v>97.701570680628265</c:v>
                </c:pt>
                <c:pt idx="330" formatCode="#,##0_ ">
                  <c:v>95.402597402597394</c:v>
                </c:pt>
                <c:pt idx="331" formatCode="#,##0_ ">
                  <c:v>94.160714285714292</c:v>
                </c:pt>
                <c:pt idx="332" formatCode="#,##0_ ">
                  <c:v>97.661585365853654</c:v>
                </c:pt>
                <c:pt idx="333" formatCode="#,##0_ ">
                  <c:v>94.6875</c:v>
                </c:pt>
                <c:pt idx="334" formatCode="#,##0_ ">
                  <c:v>97.331932773109244</c:v>
                </c:pt>
                <c:pt idx="335" formatCode="0_ ">
                  <c:v>97.201680672268907</c:v>
                </c:pt>
                <c:pt idx="336" formatCode="0_ ">
                  <c:v>97.135371179039311</c:v>
                </c:pt>
                <c:pt idx="337" formatCode="0_ ">
                  <c:v>98.793103448275858</c:v>
                </c:pt>
                <c:pt idx="338" formatCode="0_ ">
                  <c:v>99.5</c:v>
                </c:pt>
                <c:pt idx="339" formatCode="0_ ">
                  <c:v>97.617469879518083</c:v>
                </c:pt>
                <c:pt idx="340" formatCode="0_ ">
                  <c:v>96.388392857142861</c:v>
                </c:pt>
                <c:pt idx="341" formatCode="0_ ">
                  <c:v>97.509433962264154</c:v>
                </c:pt>
                <c:pt idx="342" formatCode="0_ ">
                  <c:v>98.716981132075475</c:v>
                </c:pt>
                <c:pt idx="343" formatCode="0_ ">
                  <c:v>96.087719298245617</c:v>
                </c:pt>
                <c:pt idx="344" formatCode="0_ ">
                  <c:v>93.776824034334766</c:v>
                </c:pt>
                <c:pt idx="345" formatCode="0_ ">
                  <c:v>93.675889328063235</c:v>
                </c:pt>
                <c:pt idx="346" formatCode="0_ ">
                  <c:v>91.340206185567013</c:v>
                </c:pt>
                <c:pt idx="347" formatCode="0_ ">
                  <c:v>92.985074626865668</c:v>
                </c:pt>
                <c:pt idx="348" formatCode="0_ ">
                  <c:v>84.536082474226802</c:v>
                </c:pt>
                <c:pt idx="349" formatCode="0_ ">
                  <c:v>73.68421052631578</c:v>
                </c:pt>
                <c:pt idx="350" formatCode="0_ ">
                  <c:v>68.35443037974683</c:v>
                </c:pt>
                <c:pt idx="351" formatCode="0_ ">
                  <c:v>42.541436464088399</c:v>
                </c:pt>
                <c:pt idx="352" formatCode="0_ ">
                  <c:v>44.845360824742272</c:v>
                </c:pt>
                <c:pt idx="353" formatCode="0_ ">
                  <c:v>16.000000000000004</c:v>
                </c:pt>
                <c:pt idx="354" formatCode="0_ ">
                  <c:v>33.211678832116782</c:v>
                </c:pt>
                <c:pt idx="355" formatCode="0_ ">
                  <c:v>20.849420849420845</c:v>
                </c:pt>
                <c:pt idx="356" formatCode="0_ ">
                  <c:v>20.923076923076923</c:v>
                </c:pt>
                <c:pt idx="357" formatCode="0_ ">
                  <c:v>-44.360902255639083</c:v>
                </c:pt>
                <c:pt idx="358" formatCode="0_ ">
                  <c:v>-49.78165938864629</c:v>
                </c:pt>
                <c:pt idx="359" formatCode="0_ ">
                  <c:v>-34.050179211469533</c:v>
                </c:pt>
                <c:pt idx="362" formatCode="0_ ">
                  <c:v>-10.266159695817487</c:v>
                </c:pt>
                <c:pt idx="363" formatCode="0_ ">
                  <c:v>-23.80952380952381</c:v>
                </c:pt>
                <c:pt idx="364" formatCode="0_ ">
                  <c:v>20.414201183431953</c:v>
                </c:pt>
                <c:pt idx="365" formatCode="0_ ">
                  <c:v>-10.798122065727704</c:v>
                </c:pt>
                <c:pt idx="366" formatCode="0_ ">
                  <c:v>8.9622641509433905</c:v>
                </c:pt>
                <c:pt idx="369" formatCode="0_ ">
                  <c:v>42.105263157894726</c:v>
                </c:pt>
                <c:pt idx="370" formatCode="0_ ">
                  <c:v>10.396039603960386</c:v>
                </c:pt>
                <c:pt idx="371" formatCode="0_ ">
                  <c:v>12.598425196850391</c:v>
                </c:pt>
                <c:pt idx="372" formatCode="0_ ">
                  <c:v>28.125</c:v>
                </c:pt>
                <c:pt idx="373" formatCode="0_ ">
                  <c:v>12.903225806451616</c:v>
                </c:pt>
                <c:pt idx="376" formatCode="0_ ">
                  <c:v>26.633165829145728</c:v>
                </c:pt>
                <c:pt idx="377" formatCode="0_ ">
                  <c:v>23.52941176470588</c:v>
                </c:pt>
                <c:pt idx="378" formatCode="0_ ">
                  <c:v>39.473684210526315</c:v>
                </c:pt>
                <c:pt idx="379" formatCode="0_ ">
                  <c:v>52.25</c:v>
                </c:pt>
                <c:pt idx="380" formatCode="0_ ">
                  <c:v>46.81818181818182</c:v>
                </c:pt>
                <c:pt idx="383" formatCode="0_ ">
                  <c:v>51.965065502183407</c:v>
                </c:pt>
                <c:pt idx="384" formatCode="0_ ">
                  <c:v>68.253968253968253</c:v>
                </c:pt>
                <c:pt idx="385" formatCode="0_ ">
                  <c:v>56.09756097560976</c:v>
                </c:pt>
                <c:pt idx="386" formatCode="0_ ">
                  <c:v>70.863309352517987</c:v>
                </c:pt>
                <c:pt idx="387" formatCode="0_ ">
                  <c:v>81.333333333333329</c:v>
                </c:pt>
                <c:pt idx="390" formatCode="0_ ">
                  <c:v>86.733668341708537</c:v>
                </c:pt>
                <c:pt idx="391" formatCode="0_ ">
                  <c:v>91.465517241379317</c:v>
                </c:pt>
                <c:pt idx="392" formatCode="0_ ">
                  <c:v>90.173611111111114</c:v>
                </c:pt>
                <c:pt idx="393" formatCode="0_ ">
                  <c:v>88.927038626609431</c:v>
                </c:pt>
                <c:pt idx="394" formatCode="0_ ">
                  <c:v>83.596059113300484</c:v>
                </c:pt>
                <c:pt idx="397" formatCode="0_ ">
                  <c:v>93.333333333333329</c:v>
                </c:pt>
                <c:pt idx="398" formatCode="0_ ">
                  <c:v>93.943661971830991</c:v>
                </c:pt>
                <c:pt idx="399" formatCode="0_ ">
                  <c:v>95.128205128205124</c:v>
                </c:pt>
                <c:pt idx="400" formatCode="0_ ">
                  <c:v>42.857142857142847</c:v>
                </c:pt>
                <c:pt idx="401" formatCode="0_ ">
                  <c:v>-2.2222222222222143</c:v>
                </c:pt>
                <c:pt idx="404" formatCode="0_ ">
                  <c:v>84.070796460176993</c:v>
                </c:pt>
                <c:pt idx="405" formatCode="0_ ">
                  <c:v>84.5</c:v>
                </c:pt>
                <c:pt idx="406" formatCode="0_ ">
                  <c:v>81.171875</c:v>
                </c:pt>
                <c:pt idx="407" formatCode="0_ ">
                  <c:v>69.354838709677423</c:v>
                </c:pt>
                <c:pt idx="408" formatCode="0_ ">
                  <c:v>77.650602409638552</c:v>
                </c:pt>
                <c:pt idx="411" formatCode="0_ ">
                  <c:v>93.082191780821915</c:v>
                </c:pt>
                <c:pt idx="412" formatCode="0_ ">
                  <c:v>96.772030651340998</c:v>
                </c:pt>
                <c:pt idx="413" formatCode="0_ ">
                  <c:v>96.579234972677583</c:v>
                </c:pt>
                <c:pt idx="414" formatCode="0_ ">
                  <c:v>88.909090909090907</c:v>
                </c:pt>
                <c:pt idx="415" formatCode="0_ ">
                  <c:v>13.684210526315796</c:v>
                </c:pt>
                <c:pt idx="418" formatCode="0_ ">
                  <c:v>100</c:v>
                </c:pt>
                <c:pt idx="419" formatCode="0_ ">
                  <c:v>-13.772455089820365</c:v>
                </c:pt>
                <c:pt idx="420" formatCode="0_ ">
                  <c:v>23.69477911646586</c:v>
                </c:pt>
                <c:pt idx="421" formatCode="0_ ">
                  <c:v>69.867841409691621</c:v>
                </c:pt>
                <c:pt idx="422" formatCode="0_ ">
                  <c:v>-9.67741935483871</c:v>
                </c:pt>
                <c:pt idx="424" formatCode="0_ ">
                  <c:v>5.0359712230215825</c:v>
                </c:pt>
                <c:pt idx="425" formatCode="0_ ">
                  <c:v>-45.731707317073173</c:v>
                </c:pt>
                <c:pt idx="426" formatCode="0_ ">
                  <c:v>-1.971830985915501</c:v>
                </c:pt>
                <c:pt idx="427" formatCode="0_ ">
                  <c:v>-1.5151515151515234</c:v>
                </c:pt>
                <c:pt idx="428" formatCode="0">
                  <c:v>-0.28089887640449834</c:v>
                </c:pt>
                <c:pt idx="429" formatCode="0">
                  <c:v>-12.025316455696194</c:v>
                </c:pt>
                <c:pt idx="431" formatCode="0">
                  <c:v>9.6153846153846168</c:v>
                </c:pt>
                <c:pt idx="432" formatCode="0">
                  <c:v>-32.352941176470594</c:v>
                </c:pt>
                <c:pt idx="433" formatCode="0">
                  <c:v>-13.108614232209739</c:v>
                </c:pt>
                <c:pt idx="434" formatCode="0">
                  <c:v>-2.4000000000000057</c:v>
                </c:pt>
                <c:pt idx="435" formatCode="0">
                  <c:v>42.413793103448278</c:v>
                </c:pt>
                <c:pt idx="436" formatCode="0">
                  <c:v>58.05555555555555</c:v>
                </c:pt>
                <c:pt idx="439" formatCode="0">
                  <c:v>24.509803921568626</c:v>
                </c:pt>
                <c:pt idx="440" formatCode="0">
                  <c:v>39.763779527559052</c:v>
                </c:pt>
                <c:pt idx="441" formatCode="0">
                  <c:v>70.793650793650798</c:v>
                </c:pt>
                <c:pt idx="442" formatCode="0">
                  <c:v>70.731707317073173</c:v>
                </c:pt>
                <c:pt idx="443" formatCode="0">
                  <c:v>95.709570957095707</c:v>
                </c:pt>
                <c:pt idx="446" formatCode="0">
                  <c:v>95.890052356020945</c:v>
                </c:pt>
                <c:pt idx="447" formatCode="0">
                  <c:v>97.626459143968873</c:v>
                </c:pt>
                <c:pt idx="448" formatCode="0">
                  <c:v>96.655737704918039</c:v>
                </c:pt>
                <c:pt idx="449" formatCode="0">
                  <c:v>97.282608695652172</c:v>
                </c:pt>
                <c:pt idx="450" formatCode="0">
                  <c:v>93.885714285714286</c:v>
                </c:pt>
                <c:pt idx="453" formatCode="0">
                  <c:v>98.106060606060609</c:v>
                </c:pt>
                <c:pt idx="454" formatCode="0">
                  <c:v>82.214765100671144</c:v>
                </c:pt>
                <c:pt idx="455" formatCode="0">
                  <c:v>67.006802721088434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99616"/>
        <c:axId val="171302752"/>
      </c:lineChart>
      <c:dateAx>
        <c:axId val="171299616"/>
        <c:scaling>
          <c:orientation val="minMax"/>
          <c:max val="44136"/>
          <c:min val="43647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171302752"/>
        <c:crosses val="autoZero"/>
        <c:auto val="1"/>
        <c:lblOffset val="100"/>
        <c:baseTimeUnit val="days"/>
      </c:dateAx>
      <c:valAx>
        <c:axId val="171302752"/>
        <c:scaling>
          <c:orientation val="minMax"/>
          <c:max val="1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[Red]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1712996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5.5256430934959945E-2"/>
          <c:y val="6.9986521955025888E-2"/>
          <c:w val="0.92405248692144393"/>
          <c:h val="0.78054139178548632"/>
        </c:manualLayout>
      </c:layout>
      <c:lineChart>
        <c:grouping val="standard"/>
        <c:varyColors val="0"/>
        <c:ser>
          <c:idx val="0"/>
          <c:order val="0"/>
          <c:tx>
            <c:strRef>
              <c:f>'Data 2 (sludge to promote) '!$AD$2</c:f>
              <c:strCache>
                <c:ptCount val="1"/>
                <c:pt idx="0">
                  <c:v>NH3-N Reduction rate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2 (sludge to promote) '!$B$5:$B$921</c:f>
              <c:numCache>
                <c:formatCode>yyyy/mm/dd</c:formatCode>
                <c:ptCount val="917"/>
                <c:pt idx="0">
                  <c:v>43196</c:v>
                </c:pt>
                <c:pt idx="1">
                  <c:v>43197</c:v>
                </c:pt>
                <c:pt idx="2">
                  <c:v>43198</c:v>
                </c:pt>
                <c:pt idx="3">
                  <c:v>43199</c:v>
                </c:pt>
                <c:pt idx="4">
                  <c:v>43200</c:v>
                </c:pt>
                <c:pt idx="5">
                  <c:v>43201</c:v>
                </c:pt>
                <c:pt idx="6">
                  <c:v>43202</c:v>
                </c:pt>
                <c:pt idx="7">
                  <c:v>43203</c:v>
                </c:pt>
                <c:pt idx="8">
                  <c:v>43204</c:v>
                </c:pt>
                <c:pt idx="9">
                  <c:v>43205</c:v>
                </c:pt>
                <c:pt idx="10">
                  <c:v>43206</c:v>
                </c:pt>
                <c:pt idx="11">
                  <c:v>43207</c:v>
                </c:pt>
                <c:pt idx="12">
                  <c:v>43208</c:v>
                </c:pt>
                <c:pt idx="13">
                  <c:v>43209</c:v>
                </c:pt>
                <c:pt idx="14">
                  <c:v>43210</c:v>
                </c:pt>
                <c:pt idx="15">
                  <c:v>43211</c:v>
                </c:pt>
                <c:pt idx="16">
                  <c:v>43212</c:v>
                </c:pt>
                <c:pt idx="17">
                  <c:v>43213</c:v>
                </c:pt>
                <c:pt idx="18">
                  <c:v>43214</c:v>
                </c:pt>
                <c:pt idx="19">
                  <c:v>43215</c:v>
                </c:pt>
                <c:pt idx="20">
                  <c:v>43216</c:v>
                </c:pt>
                <c:pt idx="21">
                  <c:v>43217</c:v>
                </c:pt>
                <c:pt idx="22">
                  <c:v>43218</c:v>
                </c:pt>
                <c:pt idx="23">
                  <c:v>43219</c:v>
                </c:pt>
                <c:pt idx="24">
                  <c:v>43220</c:v>
                </c:pt>
                <c:pt idx="25">
                  <c:v>43221</c:v>
                </c:pt>
                <c:pt idx="26">
                  <c:v>43222</c:v>
                </c:pt>
                <c:pt idx="27">
                  <c:v>43223</c:v>
                </c:pt>
                <c:pt idx="28">
                  <c:v>43224</c:v>
                </c:pt>
                <c:pt idx="29">
                  <c:v>43225</c:v>
                </c:pt>
                <c:pt idx="30">
                  <c:v>43226</c:v>
                </c:pt>
                <c:pt idx="31">
                  <c:v>43227</c:v>
                </c:pt>
                <c:pt idx="32">
                  <c:v>43228</c:v>
                </c:pt>
                <c:pt idx="33">
                  <c:v>43229</c:v>
                </c:pt>
                <c:pt idx="34">
                  <c:v>43230</c:v>
                </c:pt>
                <c:pt idx="35">
                  <c:v>43231</c:v>
                </c:pt>
                <c:pt idx="36">
                  <c:v>43232</c:v>
                </c:pt>
                <c:pt idx="37">
                  <c:v>43233</c:v>
                </c:pt>
                <c:pt idx="38">
                  <c:v>43234</c:v>
                </c:pt>
                <c:pt idx="39">
                  <c:v>43235</c:v>
                </c:pt>
                <c:pt idx="40">
                  <c:v>43236</c:v>
                </c:pt>
                <c:pt idx="41">
                  <c:v>43237</c:v>
                </c:pt>
                <c:pt idx="42">
                  <c:v>43238</c:v>
                </c:pt>
                <c:pt idx="43">
                  <c:v>43239</c:v>
                </c:pt>
                <c:pt idx="44">
                  <c:v>43240</c:v>
                </c:pt>
                <c:pt idx="45">
                  <c:v>43241</c:v>
                </c:pt>
                <c:pt idx="46">
                  <c:v>43242</c:v>
                </c:pt>
                <c:pt idx="47">
                  <c:v>43243</c:v>
                </c:pt>
                <c:pt idx="48">
                  <c:v>43244</c:v>
                </c:pt>
                <c:pt idx="49">
                  <c:v>43245</c:v>
                </c:pt>
                <c:pt idx="50">
                  <c:v>43246</c:v>
                </c:pt>
                <c:pt idx="51">
                  <c:v>43247</c:v>
                </c:pt>
                <c:pt idx="52">
                  <c:v>43248</c:v>
                </c:pt>
                <c:pt idx="53">
                  <c:v>43249</c:v>
                </c:pt>
                <c:pt idx="54">
                  <c:v>43250</c:v>
                </c:pt>
                <c:pt idx="55">
                  <c:v>43251</c:v>
                </c:pt>
                <c:pt idx="56">
                  <c:v>43252</c:v>
                </c:pt>
                <c:pt idx="57">
                  <c:v>43253</c:v>
                </c:pt>
                <c:pt idx="58">
                  <c:v>43254</c:v>
                </c:pt>
                <c:pt idx="59">
                  <c:v>43255</c:v>
                </c:pt>
                <c:pt idx="60">
                  <c:v>43256</c:v>
                </c:pt>
                <c:pt idx="61">
                  <c:v>43257</c:v>
                </c:pt>
                <c:pt idx="62">
                  <c:v>43258</c:v>
                </c:pt>
                <c:pt idx="63">
                  <c:v>43259</c:v>
                </c:pt>
                <c:pt idx="64">
                  <c:v>43260</c:v>
                </c:pt>
                <c:pt idx="65">
                  <c:v>43261</c:v>
                </c:pt>
                <c:pt idx="66">
                  <c:v>43262</c:v>
                </c:pt>
                <c:pt idx="67">
                  <c:v>43263</c:v>
                </c:pt>
                <c:pt idx="68">
                  <c:v>43264</c:v>
                </c:pt>
                <c:pt idx="69">
                  <c:v>43265</c:v>
                </c:pt>
                <c:pt idx="70">
                  <c:v>43266</c:v>
                </c:pt>
                <c:pt idx="71">
                  <c:v>43267</c:v>
                </c:pt>
                <c:pt idx="72">
                  <c:v>43268</c:v>
                </c:pt>
                <c:pt idx="73">
                  <c:v>43269</c:v>
                </c:pt>
                <c:pt idx="74">
                  <c:v>43270</c:v>
                </c:pt>
                <c:pt idx="75">
                  <c:v>43271</c:v>
                </c:pt>
                <c:pt idx="76">
                  <c:v>43272</c:v>
                </c:pt>
                <c:pt idx="77">
                  <c:v>43273</c:v>
                </c:pt>
                <c:pt idx="78">
                  <c:v>43274</c:v>
                </c:pt>
                <c:pt idx="79">
                  <c:v>43275</c:v>
                </c:pt>
                <c:pt idx="80">
                  <c:v>43276</c:v>
                </c:pt>
                <c:pt idx="81">
                  <c:v>43277</c:v>
                </c:pt>
                <c:pt idx="82">
                  <c:v>43278</c:v>
                </c:pt>
                <c:pt idx="83">
                  <c:v>43279</c:v>
                </c:pt>
                <c:pt idx="84">
                  <c:v>43280</c:v>
                </c:pt>
                <c:pt idx="85">
                  <c:v>43281</c:v>
                </c:pt>
                <c:pt idx="86">
                  <c:v>43282</c:v>
                </c:pt>
                <c:pt idx="87">
                  <c:v>43283</c:v>
                </c:pt>
                <c:pt idx="88">
                  <c:v>43284</c:v>
                </c:pt>
                <c:pt idx="89">
                  <c:v>43285</c:v>
                </c:pt>
                <c:pt idx="90">
                  <c:v>43286</c:v>
                </c:pt>
                <c:pt idx="91">
                  <c:v>43287</c:v>
                </c:pt>
                <c:pt idx="92">
                  <c:v>43288</c:v>
                </c:pt>
                <c:pt idx="93">
                  <c:v>43289</c:v>
                </c:pt>
                <c:pt idx="94">
                  <c:v>43290</c:v>
                </c:pt>
                <c:pt idx="95">
                  <c:v>43291</c:v>
                </c:pt>
                <c:pt idx="96">
                  <c:v>43292</c:v>
                </c:pt>
                <c:pt idx="97">
                  <c:v>43293</c:v>
                </c:pt>
                <c:pt idx="98">
                  <c:v>43294</c:v>
                </c:pt>
                <c:pt idx="99">
                  <c:v>43295</c:v>
                </c:pt>
                <c:pt idx="100">
                  <c:v>43296</c:v>
                </c:pt>
                <c:pt idx="101">
                  <c:v>43297</c:v>
                </c:pt>
                <c:pt idx="102">
                  <c:v>43298</c:v>
                </c:pt>
                <c:pt idx="103">
                  <c:v>43299</c:v>
                </c:pt>
                <c:pt idx="104">
                  <c:v>43300</c:v>
                </c:pt>
                <c:pt idx="105">
                  <c:v>43301</c:v>
                </c:pt>
                <c:pt idx="106">
                  <c:v>43302</c:v>
                </c:pt>
                <c:pt idx="107">
                  <c:v>43303</c:v>
                </c:pt>
                <c:pt idx="108">
                  <c:v>43304</c:v>
                </c:pt>
                <c:pt idx="109">
                  <c:v>43305</c:v>
                </c:pt>
                <c:pt idx="110">
                  <c:v>43306</c:v>
                </c:pt>
                <c:pt idx="111">
                  <c:v>43307</c:v>
                </c:pt>
                <c:pt idx="112">
                  <c:v>43308</c:v>
                </c:pt>
                <c:pt idx="113">
                  <c:v>43309</c:v>
                </c:pt>
                <c:pt idx="114">
                  <c:v>43310</c:v>
                </c:pt>
                <c:pt idx="115">
                  <c:v>43311</c:v>
                </c:pt>
                <c:pt idx="116">
                  <c:v>43312</c:v>
                </c:pt>
                <c:pt idx="117">
                  <c:v>43313</c:v>
                </c:pt>
                <c:pt idx="118">
                  <c:v>43314</c:v>
                </c:pt>
                <c:pt idx="119">
                  <c:v>43315</c:v>
                </c:pt>
                <c:pt idx="120">
                  <c:v>43316</c:v>
                </c:pt>
                <c:pt idx="121">
                  <c:v>43317</c:v>
                </c:pt>
                <c:pt idx="122">
                  <c:v>43318</c:v>
                </c:pt>
                <c:pt idx="123">
                  <c:v>43319</c:v>
                </c:pt>
                <c:pt idx="124">
                  <c:v>43320</c:v>
                </c:pt>
                <c:pt idx="125">
                  <c:v>43321</c:v>
                </c:pt>
                <c:pt idx="126">
                  <c:v>43322</c:v>
                </c:pt>
                <c:pt idx="127">
                  <c:v>43323</c:v>
                </c:pt>
                <c:pt idx="128">
                  <c:v>43324</c:v>
                </c:pt>
                <c:pt idx="129">
                  <c:v>43325</c:v>
                </c:pt>
                <c:pt idx="130">
                  <c:v>43326</c:v>
                </c:pt>
                <c:pt idx="131">
                  <c:v>43327</c:v>
                </c:pt>
                <c:pt idx="132">
                  <c:v>43328</c:v>
                </c:pt>
                <c:pt idx="133">
                  <c:v>43329</c:v>
                </c:pt>
                <c:pt idx="134">
                  <c:v>43330</c:v>
                </c:pt>
                <c:pt idx="135">
                  <c:v>43331</c:v>
                </c:pt>
                <c:pt idx="136">
                  <c:v>43332</c:v>
                </c:pt>
                <c:pt idx="137">
                  <c:v>43333</c:v>
                </c:pt>
                <c:pt idx="138">
                  <c:v>43334</c:v>
                </c:pt>
                <c:pt idx="139">
                  <c:v>43335</c:v>
                </c:pt>
                <c:pt idx="140">
                  <c:v>43336</c:v>
                </c:pt>
                <c:pt idx="141">
                  <c:v>43337</c:v>
                </c:pt>
                <c:pt idx="142">
                  <c:v>43338</c:v>
                </c:pt>
                <c:pt idx="143">
                  <c:v>43339</c:v>
                </c:pt>
                <c:pt idx="144">
                  <c:v>43340</c:v>
                </c:pt>
                <c:pt idx="145">
                  <c:v>43341</c:v>
                </c:pt>
                <c:pt idx="146">
                  <c:v>43342</c:v>
                </c:pt>
                <c:pt idx="147">
                  <c:v>43343</c:v>
                </c:pt>
                <c:pt idx="148">
                  <c:v>43344</c:v>
                </c:pt>
                <c:pt idx="149">
                  <c:v>43345</c:v>
                </c:pt>
                <c:pt idx="150">
                  <c:v>43346</c:v>
                </c:pt>
                <c:pt idx="151">
                  <c:v>43347</c:v>
                </c:pt>
                <c:pt idx="152">
                  <c:v>43348</c:v>
                </c:pt>
                <c:pt idx="153">
                  <c:v>43349</c:v>
                </c:pt>
                <c:pt idx="154">
                  <c:v>43350</c:v>
                </c:pt>
                <c:pt idx="155">
                  <c:v>43351</c:v>
                </c:pt>
                <c:pt idx="156">
                  <c:v>43352</c:v>
                </c:pt>
                <c:pt idx="157">
                  <c:v>43353</c:v>
                </c:pt>
                <c:pt idx="158">
                  <c:v>43354</c:v>
                </c:pt>
                <c:pt idx="159">
                  <c:v>43355</c:v>
                </c:pt>
                <c:pt idx="160">
                  <c:v>43356</c:v>
                </c:pt>
                <c:pt idx="161">
                  <c:v>43357</c:v>
                </c:pt>
                <c:pt idx="162">
                  <c:v>43358</c:v>
                </c:pt>
                <c:pt idx="163">
                  <c:v>43359</c:v>
                </c:pt>
                <c:pt idx="164">
                  <c:v>43360</c:v>
                </c:pt>
                <c:pt idx="165">
                  <c:v>43361</c:v>
                </c:pt>
                <c:pt idx="166">
                  <c:v>43362</c:v>
                </c:pt>
                <c:pt idx="167">
                  <c:v>43363</c:v>
                </c:pt>
                <c:pt idx="168">
                  <c:v>43364</c:v>
                </c:pt>
                <c:pt idx="169">
                  <c:v>43365</c:v>
                </c:pt>
                <c:pt idx="170">
                  <c:v>43366</c:v>
                </c:pt>
                <c:pt idx="171">
                  <c:v>43367</c:v>
                </c:pt>
                <c:pt idx="172">
                  <c:v>43368</c:v>
                </c:pt>
                <c:pt idx="173">
                  <c:v>43369</c:v>
                </c:pt>
                <c:pt idx="174">
                  <c:v>43370</c:v>
                </c:pt>
                <c:pt idx="175">
                  <c:v>43371</c:v>
                </c:pt>
                <c:pt idx="176">
                  <c:v>43372</c:v>
                </c:pt>
                <c:pt idx="177">
                  <c:v>43373</c:v>
                </c:pt>
                <c:pt idx="178">
                  <c:v>43374</c:v>
                </c:pt>
                <c:pt idx="179">
                  <c:v>43375</c:v>
                </c:pt>
                <c:pt idx="180">
                  <c:v>43376</c:v>
                </c:pt>
                <c:pt idx="181">
                  <c:v>43377</c:v>
                </c:pt>
                <c:pt idx="182">
                  <c:v>43378</c:v>
                </c:pt>
                <c:pt idx="183">
                  <c:v>43379</c:v>
                </c:pt>
                <c:pt idx="184">
                  <c:v>43380</c:v>
                </c:pt>
                <c:pt idx="185">
                  <c:v>43381</c:v>
                </c:pt>
                <c:pt idx="186">
                  <c:v>43382</c:v>
                </c:pt>
                <c:pt idx="187">
                  <c:v>43383</c:v>
                </c:pt>
                <c:pt idx="188">
                  <c:v>43384</c:v>
                </c:pt>
                <c:pt idx="189">
                  <c:v>43385</c:v>
                </c:pt>
                <c:pt idx="190">
                  <c:v>43386</c:v>
                </c:pt>
                <c:pt idx="191">
                  <c:v>43387</c:v>
                </c:pt>
                <c:pt idx="192">
                  <c:v>43388</c:v>
                </c:pt>
                <c:pt idx="193">
                  <c:v>43389</c:v>
                </c:pt>
                <c:pt idx="194">
                  <c:v>43390</c:v>
                </c:pt>
                <c:pt idx="195">
                  <c:v>43391</c:v>
                </c:pt>
                <c:pt idx="196">
                  <c:v>43392</c:v>
                </c:pt>
                <c:pt idx="197">
                  <c:v>43393</c:v>
                </c:pt>
                <c:pt idx="198">
                  <c:v>43394</c:v>
                </c:pt>
                <c:pt idx="199">
                  <c:v>43395</c:v>
                </c:pt>
                <c:pt idx="200">
                  <c:v>43396</c:v>
                </c:pt>
                <c:pt idx="201">
                  <c:v>43397</c:v>
                </c:pt>
                <c:pt idx="202">
                  <c:v>43398</c:v>
                </c:pt>
                <c:pt idx="203">
                  <c:v>43399</c:v>
                </c:pt>
                <c:pt idx="204">
                  <c:v>43400</c:v>
                </c:pt>
                <c:pt idx="205">
                  <c:v>43401</c:v>
                </c:pt>
                <c:pt idx="206">
                  <c:v>43402</c:v>
                </c:pt>
                <c:pt idx="207">
                  <c:v>43403</c:v>
                </c:pt>
                <c:pt idx="208">
                  <c:v>43404</c:v>
                </c:pt>
                <c:pt idx="209">
                  <c:v>43405</c:v>
                </c:pt>
                <c:pt idx="210">
                  <c:v>43406</c:v>
                </c:pt>
                <c:pt idx="211">
                  <c:v>43407</c:v>
                </c:pt>
                <c:pt idx="212">
                  <c:v>43408</c:v>
                </c:pt>
                <c:pt idx="213">
                  <c:v>43409</c:v>
                </c:pt>
                <c:pt idx="214">
                  <c:v>43410</c:v>
                </c:pt>
                <c:pt idx="215">
                  <c:v>43411</c:v>
                </c:pt>
                <c:pt idx="216">
                  <c:v>43412</c:v>
                </c:pt>
                <c:pt idx="217">
                  <c:v>43413</c:v>
                </c:pt>
                <c:pt idx="218">
                  <c:v>43414</c:v>
                </c:pt>
                <c:pt idx="219">
                  <c:v>43415</c:v>
                </c:pt>
                <c:pt idx="220">
                  <c:v>43416</c:v>
                </c:pt>
                <c:pt idx="221">
                  <c:v>43417</c:v>
                </c:pt>
                <c:pt idx="222">
                  <c:v>43418</c:v>
                </c:pt>
                <c:pt idx="223">
                  <c:v>43419</c:v>
                </c:pt>
                <c:pt idx="224">
                  <c:v>43420</c:v>
                </c:pt>
                <c:pt idx="225">
                  <c:v>43421</c:v>
                </c:pt>
                <c:pt idx="226">
                  <c:v>43422</c:v>
                </c:pt>
                <c:pt idx="227">
                  <c:v>43423</c:v>
                </c:pt>
                <c:pt idx="228">
                  <c:v>43424</c:v>
                </c:pt>
                <c:pt idx="229">
                  <c:v>43425</c:v>
                </c:pt>
                <c:pt idx="230">
                  <c:v>43426</c:v>
                </c:pt>
                <c:pt idx="231">
                  <c:v>43427</c:v>
                </c:pt>
                <c:pt idx="232">
                  <c:v>43428</c:v>
                </c:pt>
                <c:pt idx="233">
                  <c:v>43429</c:v>
                </c:pt>
                <c:pt idx="234">
                  <c:v>43430</c:v>
                </c:pt>
                <c:pt idx="235">
                  <c:v>43431</c:v>
                </c:pt>
                <c:pt idx="236">
                  <c:v>43432</c:v>
                </c:pt>
                <c:pt idx="237">
                  <c:v>43433</c:v>
                </c:pt>
                <c:pt idx="238">
                  <c:v>43434</c:v>
                </c:pt>
                <c:pt idx="239">
                  <c:v>43435</c:v>
                </c:pt>
                <c:pt idx="240">
                  <c:v>43436</c:v>
                </c:pt>
                <c:pt idx="241">
                  <c:v>43437</c:v>
                </c:pt>
                <c:pt idx="242">
                  <c:v>43438</c:v>
                </c:pt>
                <c:pt idx="243">
                  <c:v>43439</c:v>
                </c:pt>
                <c:pt idx="244">
                  <c:v>43440</c:v>
                </c:pt>
                <c:pt idx="245">
                  <c:v>43441</c:v>
                </c:pt>
                <c:pt idx="246">
                  <c:v>43442</c:v>
                </c:pt>
                <c:pt idx="247">
                  <c:v>43443</c:v>
                </c:pt>
                <c:pt idx="248">
                  <c:v>43444</c:v>
                </c:pt>
                <c:pt idx="249">
                  <c:v>43445</c:v>
                </c:pt>
                <c:pt idx="250">
                  <c:v>43446</c:v>
                </c:pt>
                <c:pt idx="251">
                  <c:v>43447</c:v>
                </c:pt>
                <c:pt idx="252">
                  <c:v>43448</c:v>
                </c:pt>
                <c:pt idx="253">
                  <c:v>43449</c:v>
                </c:pt>
                <c:pt idx="254">
                  <c:v>43450</c:v>
                </c:pt>
                <c:pt idx="255">
                  <c:v>43451</c:v>
                </c:pt>
                <c:pt idx="256">
                  <c:v>43452</c:v>
                </c:pt>
                <c:pt idx="257">
                  <c:v>43453</c:v>
                </c:pt>
                <c:pt idx="258">
                  <c:v>43454</c:v>
                </c:pt>
                <c:pt idx="259">
                  <c:v>43455</c:v>
                </c:pt>
                <c:pt idx="260">
                  <c:v>43456</c:v>
                </c:pt>
                <c:pt idx="261">
                  <c:v>43457</c:v>
                </c:pt>
                <c:pt idx="262">
                  <c:v>43458</c:v>
                </c:pt>
                <c:pt idx="263">
                  <c:v>43459</c:v>
                </c:pt>
                <c:pt idx="264">
                  <c:v>43460</c:v>
                </c:pt>
                <c:pt idx="265">
                  <c:v>43461</c:v>
                </c:pt>
                <c:pt idx="266">
                  <c:v>43462</c:v>
                </c:pt>
                <c:pt idx="267">
                  <c:v>43463</c:v>
                </c:pt>
                <c:pt idx="268">
                  <c:v>43464</c:v>
                </c:pt>
                <c:pt idx="269">
                  <c:v>43465</c:v>
                </c:pt>
                <c:pt idx="270">
                  <c:v>43466</c:v>
                </c:pt>
                <c:pt idx="271">
                  <c:v>43467</c:v>
                </c:pt>
                <c:pt idx="272">
                  <c:v>43468</c:v>
                </c:pt>
                <c:pt idx="273">
                  <c:v>43469</c:v>
                </c:pt>
                <c:pt idx="274">
                  <c:v>43470</c:v>
                </c:pt>
                <c:pt idx="275">
                  <c:v>43471</c:v>
                </c:pt>
                <c:pt idx="276">
                  <c:v>43472</c:v>
                </c:pt>
                <c:pt idx="277">
                  <c:v>43473</c:v>
                </c:pt>
                <c:pt idx="278">
                  <c:v>43474</c:v>
                </c:pt>
                <c:pt idx="279">
                  <c:v>43475</c:v>
                </c:pt>
                <c:pt idx="280">
                  <c:v>43476</c:v>
                </c:pt>
                <c:pt idx="281">
                  <c:v>43477</c:v>
                </c:pt>
                <c:pt idx="282">
                  <c:v>43478</c:v>
                </c:pt>
                <c:pt idx="283">
                  <c:v>43479</c:v>
                </c:pt>
                <c:pt idx="284">
                  <c:v>43480</c:v>
                </c:pt>
                <c:pt idx="285">
                  <c:v>43481</c:v>
                </c:pt>
                <c:pt idx="286">
                  <c:v>43482</c:v>
                </c:pt>
                <c:pt idx="287">
                  <c:v>43483</c:v>
                </c:pt>
                <c:pt idx="288">
                  <c:v>43484</c:v>
                </c:pt>
                <c:pt idx="289">
                  <c:v>43485</c:v>
                </c:pt>
                <c:pt idx="290">
                  <c:v>43486</c:v>
                </c:pt>
                <c:pt idx="291">
                  <c:v>43487</c:v>
                </c:pt>
                <c:pt idx="292">
                  <c:v>43488</c:v>
                </c:pt>
                <c:pt idx="293">
                  <c:v>43489</c:v>
                </c:pt>
                <c:pt idx="294">
                  <c:v>43490</c:v>
                </c:pt>
                <c:pt idx="295">
                  <c:v>43491</c:v>
                </c:pt>
                <c:pt idx="296">
                  <c:v>43492</c:v>
                </c:pt>
                <c:pt idx="297">
                  <c:v>43493</c:v>
                </c:pt>
                <c:pt idx="298">
                  <c:v>43494</c:v>
                </c:pt>
                <c:pt idx="299">
                  <c:v>43495</c:v>
                </c:pt>
                <c:pt idx="300">
                  <c:v>43496</c:v>
                </c:pt>
                <c:pt idx="301">
                  <c:v>43497</c:v>
                </c:pt>
                <c:pt idx="302">
                  <c:v>43498</c:v>
                </c:pt>
                <c:pt idx="303">
                  <c:v>43499</c:v>
                </c:pt>
                <c:pt idx="304">
                  <c:v>43500</c:v>
                </c:pt>
                <c:pt idx="305">
                  <c:v>43501</c:v>
                </c:pt>
                <c:pt idx="306">
                  <c:v>43502</c:v>
                </c:pt>
                <c:pt idx="307">
                  <c:v>43503</c:v>
                </c:pt>
                <c:pt idx="308">
                  <c:v>43504</c:v>
                </c:pt>
                <c:pt idx="309">
                  <c:v>43505</c:v>
                </c:pt>
                <c:pt idx="310">
                  <c:v>43506</c:v>
                </c:pt>
                <c:pt idx="311">
                  <c:v>43507</c:v>
                </c:pt>
                <c:pt idx="312">
                  <c:v>43508</c:v>
                </c:pt>
                <c:pt idx="313">
                  <c:v>43509</c:v>
                </c:pt>
                <c:pt idx="314">
                  <c:v>43510</c:v>
                </c:pt>
                <c:pt idx="315">
                  <c:v>43511</c:v>
                </c:pt>
                <c:pt idx="316">
                  <c:v>43512</c:v>
                </c:pt>
                <c:pt idx="317">
                  <c:v>43513</c:v>
                </c:pt>
                <c:pt idx="318">
                  <c:v>43514</c:v>
                </c:pt>
                <c:pt idx="319">
                  <c:v>43515</c:v>
                </c:pt>
                <c:pt idx="320">
                  <c:v>43516</c:v>
                </c:pt>
                <c:pt idx="321">
                  <c:v>43517</c:v>
                </c:pt>
                <c:pt idx="322">
                  <c:v>43518</c:v>
                </c:pt>
                <c:pt idx="323">
                  <c:v>43519</c:v>
                </c:pt>
                <c:pt idx="324">
                  <c:v>43520</c:v>
                </c:pt>
                <c:pt idx="325">
                  <c:v>43521</c:v>
                </c:pt>
                <c:pt idx="326">
                  <c:v>43522</c:v>
                </c:pt>
                <c:pt idx="327">
                  <c:v>43523</c:v>
                </c:pt>
                <c:pt idx="328">
                  <c:v>43524</c:v>
                </c:pt>
                <c:pt idx="329">
                  <c:v>43525</c:v>
                </c:pt>
                <c:pt idx="330">
                  <c:v>43526</c:v>
                </c:pt>
                <c:pt idx="331">
                  <c:v>43527</c:v>
                </c:pt>
                <c:pt idx="332">
                  <c:v>43528</c:v>
                </c:pt>
                <c:pt idx="333">
                  <c:v>43529</c:v>
                </c:pt>
                <c:pt idx="334">
                  <c:v>43530</c:v>
                </c:pt>
                <c:pt idx="335">
                  <c:v>43531</c:v>
                </c:pt>
                <c:pt idx="336">
                  <c:v>43532</c:v>
                </c:pt>
                <c:pt idx="337">
                  <c:v>43533</c:v>
                </c:pt>
                <c:pt idx="338">
                  <c:v>43534</c:v>
                </c:pt>
                <c:pt idx="339">
                  <c:v>43535</c:v>
                </c:pt>
                <c:pt idx="340">
                  <c:v>43536</c:v>
                </c:pt>
                <c:pt idx="341">
                  <c:v>43537</c:v>
                </c:pt>
                <c:pt idx="342">
                  <c:v>43538</c:v>
                </c:pt>
                <c:pt idx="343">
                  <c:v>43539</c:v>
                </c:pt>
                <c:pt idx="344">
                  <c:v>43540</c:v>
                </c:pt>
                <c:pt idx="345">
                  <c:v>43541</c:v>
                </c:pt>
                <c:pt idx="346">
                  <c:v>43542</c:v>
                </c:pt>
                <c:pt idx="347">
                  <c:v>43543</c:v>
                </c:pt>
                <c:pt idx="348">
                  <c:v>43544</c:v>
                </c:pt>
                <c:pt idx="349">
                  <c:v>43545</c:v>
                </c:pt>
                <c:pt idx="350">
                  <c:v>43546</c:v>
                </c:pt>
                <c:pt idx="351">
                  <c:v>43547</c:v>
                </c:pt>
                <c:pt idx="352">
                  <c:v>43548</c:v>
                </c:pt>
                <c:pt idx="353">
                  <c:v>43549</c:v>
                </c:pt>
                <c:pt idx="354">
                  <c:v>43550</c:v>
                </c:pt>
                <c:pt idx="355">
                  <c:v>43551</c:v>
                </c:pt>
                <c:pt idx="356">
                  <c:v>43552</c:v>
                </c:pt>
                <c:pt idx="357">
                  <c:v>43553</c:v>
                </c:pt>
                <c:pt idx="358">
                  <c:v>43554</c:v>
                </c:pt>
                <c:pt idx="359">
                  <c:v>43555</c:v>
                </c:pt>
                <c:pt idx="360">
                  <c:v>43556</c:v>
                </c:pt>
                <c:pt idx="361">
                  <c:v>43557</c:v>
                </c:pt>
                <c:pt idx="362">
                  <c:v>43558</c:v>
                </c:pt>
                <c:pt idx="363">
                  <c:v>43559</c:v>
                </c:pt>
                <c:pt idx="364">
                  <c:v>43560</c:v>
                </c:pt>
                <c:pt idx="365">
                  <c:v>43561</c:v>
                </c:pt>
                <c:pt idx="366">
                  <c:v>43562</c:v>
                </c:pt>
                <c:pt idx="367">
                  <c:v>43563</c:v>
                </c:pt>
                <c:pt idx="368">
                  <c:v>43564</c:v>
                </c:pt>
                <c:pt idx="369">
                  <c:v>43565</c:v>
                </c:pt>
                <c:pt idx="370">
                  <c:v>43566</c:v>
                </c:pt>
                <c:pt idx="371">
                  <c:v>43567</c:v>
                </c:pt>
                <c:pt idx="372">
                  <c:v>43568</c:v>
                </c:pt>
                <c:pt idx="373">
                  <c:v>43569</c:v>
                </c:pt>
                <c:pt idx="374">
                  <c:v>43570</c:v>
                </c:pt>
                <c:pt idx="375">
                  <c:v>43571</c:v>
                </c:pt>
                <c:pt idx="376">
                  <c:v>43572</c:v>
                </c:pt>
                <c:pt idx="377">
                  <c:v>43573</c:v>
                </c:pt>
                <c:pt idx="378">
                  <c:v>43574</c:v>
                </c:pt>
                <c:pt idx="379">
                  <c:v>43575</c:v>
                </c:pt>
                <c:pt idx="380">
                  <c:v>43576</c:v>
                </c:pt>
                <c:pt idx="381">
                  <c:v>43577</c:v>
                </c:pt>
                <c:pt idx="382">
                  <c:v>43578</c:v>
                </c:pt>
                <c:pt idx="383">
                  <c:v>43579</c:v>
                </c:pt>
                <c:pt idx="384">
                  <c:v>43580</c:v>
                </c:pt>
                <c:pt idx="385">
                  <c:v>43581</c:v>
                </c:pt>
                <c:pt idx="386">
                  <c:v>43582</c:v>
                </c:pt>
                <c:pt idx="387">
                  <c:v>43583</c:v>
                </c:pt>
                <c:pt idx="388">
                  <c:v>43584</c:v>
                </c:pt>
                <c:pt idx="389">
                  <c:v>43585</c:v>
                </c:pt>
                <c:pt idx="390">
                  <c:v>43586</c:v>
                </c:pt>
                <c:pt idx="391">
                  <c:v>43587</c:v>
                </c:pt>
                <c:pt idx="392">
                  <c:v>43588</c:v>
                </c:pt>
                <c:pt idx="393">
                  <c:v>43589</c:v>
                </c:pt>
                <c:pt idx="394">
                  <c:v>43590</c:v>
                </c:pt>
                <c:pt idx="395">
                  <c:v>43591</c:v>
                </c:pt>
                <c:pt idx="396">
                  <c:v>43592</c:v>
                </c:pt>
                <c:pt idx="397">
                  <c:v>43593</c:v>
                </c:pt>
                <c:pt idx="398">
                  <c:v>43594</c:v>
                </c:pt>
                <c:pt idx="399">
                  <c:v>43595</c:v>
                </c:pt>
                <c:pt idx="400">
                  <c:v>43596</c:v>
                </c:pt>
                <c:pt idx="401">
                  <c:v>43597</c:v>
                </c:pt>
                <c:pt idx="402">
                  <c:v>43598</c:v>
                </c:pt>
                <c:pt idx="403">
                  <c:v>43599</c:v>
                </c:pt>
                <c:pt idx="404">
                  <c:v>43600</c:v>
                </c:pt>
                <c:pt idx="405">
                  <c:v>43601</c:v>
                </c:pt>
                <c:pt idx="406">
                  <c:v>43602</c:v>
                </c:pt>
                <c:pt idx="407">
                  <c:v>43603</c:v>
                </c:pt>
                <c:pt idx="408">
                  <c:v>43604</c:v>
                </c:pt>
                <c:pt idx="409">
                  <c:v>43605</c:v>
                </c:pt>
                <c:pt idx="410">
                  <c:v>43606</c:v>
                </c:pt>
                <c:pt idx="411">
                  <c:v>43607</c:v>
                </c:pt>
                <c:pt idx="412">
                  <c:v>43608</c:v>
                </c:pt>
                <c:pt idx="413">
                  <c:v>43609</c:v>
                </c:pt>
                <c:pt idx="414">
                  <c:v>43610</c:v>
                </c:pt>
                <c:pt idx="415">
                  <c:v>43611</c:v>
                </c:pt>
                <c:pt idx="416">
                  <c:v>43612</c:v>
                </c:pt>
                <c:pt idx="417">
                  <c:v>43613</c:v>
                </c:pt>
                <c:pt idx="418">
                  <c:v>43614</c:v>
                </c:pt>
                <c:pt idx="419">
                  <c:v>43615</c:v>
                </c:pt>
                <c:pt idx="420">
                  <c:v>43616</c:v>
                </c:pt>
                <c:pt idx="421">
                  <c:v>43617</c:v>
                </c:pt>
                <c:pt idx="422">
                  <c:v>43618</c:v>
                </c:pt>
                <c:pt idx="423">
                  <c:v>43619</c:v>
                </c:pt>
                <c:pt idx="424">
                  <c:v>43620</c:v>
                </c:pt>
                <c:pt idx="425">
                  <c:v>43621</c:v>
                </c:pt>
                <c:pt idx="426">
                  <c:v>43622</c:v>
                </c:pt>
                <c:pt idx="427">
                  <c:v>43623</c:v>
                </c:pt>
                <c:pt idx="428">
                  <c:v>43624</c:v>
                </c:pt>
                <c:pt idx="429">
                  <c:v>43625</c:v>
                </c:pt>
                <c:pt idx="430">
                  <c:v>43626</c:v>
                </c:pt>
                <c:pt idx="431">
                  <c:v>43627</c:v>
                </c:pt>
                <c:pt idx="432">
                  <c:v>43628</c:v>
                </c:pt>
                <c:pt idx="433">
                  <c:v>43629</c:v>
                </c:pt>
                <c:pt idx="434">
                  <c:v>43630</c:v>
                </c:pt>
                <c:pt idx="435">
                  <c:v>43631</c:v>
                </c:pt>
                <c:pt idx="436">
                  <c:v>43632</c:v>
                </c:pt>
                <c:pt idx="437">
                  <c:v>43633</c:v>
                </c:pt>
                <c:pt idx="438">
                  <c:v>43634</c:v>
                </c:pt>
                <c:pt idx="439">
                  <c:v>43635</c:v>
                </c:pt>
                <c:pt idx="440">
                  <c:v>43636</c:v>
                </c:pt>
                <c:pt idx="441">
                  <c:v>43637</c:v>
                </c:pt>
                <c:pt idx="442">
                  <c:v>43638</c:v>
                </c:pt>
                <c:pt idx="443">
                  <c:v>43639</c:v>
                </c:pt>
                <c:pt idx="444">
                  <c:v>43640</c:v>
                </c:pt>
                <c:pt idx="445">
                  <c:v>43641</c:v>
                </c:pt>
                <c:pt idx="446">
                  <c:v>43642</c:v>
                </c:pt>
                <c:pt idx="447">
                  <c:v>43643</c:v>
                </c:pt>
                <c:pt idx="448">
                  <c:v>43644</c:v>
                </c:pt>
                <c:pt idx="449">
                  <c:v>43645</c:v>
                </c:pt>
                <c:pt idx="450">
                  <c:v>43646</c:v>
                </c:pt>
                <c:pt idx="451">
                  <c:v>43647</c:v>
                </c:pt>
                <c:pt idx="452">
                  <c:v>43648</c:v>
                </c:pt>
                <c:pt idx="453">
                  <c:v>43649</c:v>
                </c:pt>
                <c:pt idx="454">
                  <c:v>43650</c:v>
                </c:pt>
                <c:pt idx="455">
                  <c:v>43651</c:v>
                </c:pt>
                <c:pt idx="456">
                  <c:v>43652</c:v>
                </c:pt>
                <c:pt idx="457">
                  <c:v>43653</c:v>
                </c:pt>
                <c:pt idx="458">
                  <c:v>43654</c:v>
                </c:pt>
                <c:pt idx="459">
                  <c:v>43655</c:v>
                </c:pt>
                <c:pt idx="460">
                  <c:v>43656</c:v>
                </c:pt>
                <c:pt idx="461">
                  <c:v>43657</c:v>
                </c:pt>
                <c:pt idx="462">
                  <c:v>43658</c:v>
                </c:pt>
                <c:pt idx="463">
                  <c:v>43659</c:v>
                </c:pt>
                <c:pt idx="464">
                  <c:v>43660</c:v>
                </c:pt>
                <c:pt idx="465">
                  <c:v>43661</c:v>
                </c:pt>
                <c:pt idx="466">
                  <c:v>43662</c:v>
                </c:pt>
                <c:pt idx="467">
                  <c:v>43663</c:v>
                </c:pt>
                <c:pt idx="468">
                  <c:v>43664</c:v>
                </c:pt>
                <c:pt idx="469">
                  <c:v>43665</c:v>
                </c:pt>
                <c:pt idx="470">
                  <c:v>43666</c:v>
                </c:pt>
                <c:pt idx="471">
                  <c:v>43667</c:v>
                </c:pt>
                <c:pt idx="472">
                  <c:v>43668</c:v>
                </c:pt>
                <c:pt idx="473">
                  <c:v>43669</c:v>
                </c:pt>
                <c:pt idx="474">
                  <c:v>43670</c:v>
                </c:pt>
                <c:pt idx="475">
                  <c:v>43671</c:v>
                </c:pt>
                <c:pt idx="476">
                  <c:v>43672</c:v>
                </c:pt>
                <c:pt idx="477">
                  <c:v>43673</c:v>
                </c:pt>
                <c:pt idx="478">
                  <c:v>43674</c:v>
                </c:pt>
                <c:pt idx="479">
                  <c:v>43675</c:v>
                </c:pt>
                <c:pt idx="480">
                  <c:v>43676</c:v>
                </c:pt>
                <c:pt idx="481">
                  <c:v>43677</c:v>
                </c:pt>
                <c:pt idx="482">
                  <c:v>43678</c:v>
                </c:pt>
                <c:pt idx="483">
                  <c:v>43679</c:v>
                </c:pt>
                <c:pt idx="484">
                  <c:v>43680</c:v>
                </c:pt>
                <c:pt idx="485">
                  <c:v>43681</c:v>
                </c:pt>
                <c:pt idx="486">
                  <c:v>43682</c:v>
                </c:pt>
                <c:pt idx="487">
                  <c:v>43683</c:v>
                </c:pt>
                <c:pt idx="488">
                  <c:v>43684</c:v>
                </c:pt>
                <c:pt idx="489">
                  <c:v>43685</c:v>
                </c:pt>
                <c:pt idx="490">
                  <c:v>43686</c:v>
                </c:pt>
                <c:pt idx="491">
                  <c:v>43687</c:v>
                </c:pt>
                <c:pt idx="492">
                  <c:v>43688</c:v>
                </c:pt>
                <c:pt idx="493">
                  <c:v>43689</c:v>
                </c:pt>
                <c:pt idx="494">
                  <c:v>43690</c:v>
                </c:pt>
                <c:pt idx="495">
                  <c:v>43691</c:v>
                </c:pt>
                <c:pt idx="496">
                  <c:v>43692</c:v>
                </c:pt>
                <c:pt idx="497">
                  <c:v>43693</c:v>
                </c:pt>
                <c:pt idx="498">
                  <c:v>43694</c:v>
                </c:pt>
                <c:pt idx="499">
                  <c:v>43695</c:v>
                </c:pt>
                <c:pt idx="500">
                  <c:v>43696</c:v>
                </c:pt>
                <c:pt idx="501">
                  <c:v>43697</c:v>
                </c:pt>
                <c:pt idx="502">
                  <c:v>43698</c:v>
                </c:pt>
                <c:pt idx="503">
                  <c:v>43699</c:v>
                </c:pt>
                <c:pt idx="504">
                  <c:v>43700</c:v>
                </c:pt>
                <c:pt idx="505">
                  <c:v>43701</c:v>
                </c:pt>
                <c:pt idx="506">
                  <c:v>43702</c:v>
                </c:pt>
                <c:pt idx="507">
                  <c:v>43703</c:v>
                </c:pt>
                <c:pt idx="508">
                  <c:v>43704</c:v>
                </c:pt>
                <c:pt idx="509">
                  <c:v>43705</c:v>
                </c:pt>
                <c:pt idx="510">
                  <c:v>43706</c:v>
                </c:pt>
                <c:pt idx="511">
                  <c:v>43707</c:v>
                </c:pt>
                <c:pt idx="512">
                  <c:v>43708</c:v>
                </c:pt>
                <c:pt idx="513">
                  <c:v>43709</c:v>
                </c:pt>
                <c:pt idx="514">
                  <c:v>43710</c:v>
                </c:pt>
                <c:pt idx="515">
                  <c:v>43711</c:v>
                </c:pt>
                <c:pt idx="516">
                  <c:v>43712</c:v>
                </c:pt>
                <c:pt idx="517">
                  <c:v>43713</c:v>
                </c:pt>
                <c:pt idx="518">
                  <c:v>43714</c:v>
                </c:pt>
                <c:pt idx="519">
                  <c:v>43715</c:v>
                </c:pt>
                <c:pt idx="520">
                  <c:v>43716</c:v>
                </c:pt>
                <c:pt idx="521">
                  <c:v>43717</c:v>
                </c:pt>
                <c:pt idx="522">
                  <c:v>43718</c:v>
                </c:pt>
                <c:pt idx="523">
                  <c:v>43719</c:v>
                </c:pt>
                <c:pt idx="524">
                  <c:v>43720</c:v>
                </c:pt>
                <c:pt idx="525">
                  <c:v>43721</c:v>
                </c:pt>
                <c:pt idx="526">
                  <c:v>43722</c:v>
                </c:pt>
                <c:pt idx="527">
                  <c:v>43723</c:v>
                </c:pt>
                <c:pt idx="528">
                  <c:v>43724</c:v>
                </c:pt>
                <c:pt idx="529">
                  <c:v>43725</c:v>
                </c:pt>
                <c:pt idx="530">
                  <c:v>43726</c:v>
                </c:pt>
                <c:pt idx="531">
                  <c:v>43727</c:v>
                </c:pt>
                <c:pt idx="532">
                  <c:v>43728</c:v>
                </c:pt>
                <c:pt idx="533">
                  <c:v>43729</c:v>
                </c:pt>
                <c:pt idx="534">
                  <c:v>43730</c:v>
                </c:pt>
                <c:pt idx="535">
                  <c:v>43731</c:v>
                </c:pt>
                <c:pt idx="536">
                  <c:v>43732</c:v>
                </c:pt>
                <c:pt idx="537">
                  <c:v>43733</c:v>
                </c:pt>
                <c:pt idx="538">
                  <c:v>43734</c:v>
                </c:pt>
                <c:pt idx="539">
                  <c:v>43735</c:v>
                </c:pt>
                <c:pt idx="540">
                  <c:v>43736</c:v>
                </c:pt>
                <c:pt idx="541">
                  <c:v>43737</c:v>
                </c:pt>
                <c:pt idx="542">
                  <c:v>43738</c:v>
                </c:pt>
                <c:pt idx="543">
                  <c:v>43739</c:v>
                </c:pt>
                <c:pt idx="544">
                  <c:v>43740</c:v>
                </c:pt>
                <c:pt idx="545">
                  <c:v>43741</c:v>
                </c:pt>
                <c:pt idx="546">
                  <c:v>43742</c:v>
                </c:pt>
                <c:pt idx="547">
                  <c:v>43743</c:v>
                </c:pt>
                <c:pt idx="548">
                  <c:v>43744</c:v>
                </c:pt>
                <c:pt idx="549">
                  <c:v>43745</c:v>
                </c:pt>
                <c:pt idx="550">
                  <c:v>43746</c:v>
                </c:pt>
                <c:pt idx="551">
                  <c:v>43747</c:v>
                </c:pt>
                <c:pt idx="552">
                  <c:v>43748</c:v>
                </c:pt>
                <c:pt idx="553">
                  <c:v>43749</c:v>
                </c:pt>
                <c:pt idx="554">
                  <c:v>43750</c:v>
                </c:pt>
                <c:pt idx="555">
                  <c:v>43751</c:v>
                </c:pt>
                <c:pt idx="556">
                  <c:v>43752</c:v>
                </c:pt>
                <c:pt idx="557">
                  <c:v>43753</c:v>
                </c:pt>
                <c:pt idx="558">
                  <c:v>43754</c:v>
                </c:pt>
                <c:pt idx="559">
                  <c:v>43755</c:v>
                </c:pt>
                <c:pt idx="560">
                  <c:v>43756</c:v>
                </c:pt>
                <c:pt idx="561">
                  <c:v>43757</c:v>
                </c:pt>
                <c:pt idx="562">
                  <c:v>43758</c:v>
                </c:pt>
                <c:pt idx="563">
                  <c:v>43759</c:v>
                </c:pt>
                <c:pt idx="564">
                  <c:v>43760</c:v>
                </c:pt>
                <c:pt idx="565">
                  <c:v>43761</c:v>
                </c:pt>
                <c:pt idx="566">
                  <c:v>43762</c:v>
                </c:pt>
                <c:pt idx="567">
                  <c:v>43763</c:v>
                </c:pt>
                <c:pt idx="568">
                  <c:v>43764</c:v>
                </c:pt>
                <c:pt idx="569">
                  <c:v>43765</c:v>
                </c:pt>
                <c:pt idx="570">
                  <c:v>43766</c:v>
                </c:pt>
                <c:pt idx="571">
                  <c:v>43767</c:v>
                </c:pt>
                <c:pt idx="572">
                  <c:v>43768</c:v>
                </c:pt>
                <c:pt idx="573">
                  <c:v>43769</c:v>
                </c:pt>
                <c:pt idx="574">
                  <c:v>43770</c:v>
                </c:pt>
                <c:pt idx="575">
                  <c:v>43771</c:v>
                </c:pt>
                <c:pt idx="576">
                  <c:v>43772</c:v>
                </c:pt>
                <c:pt idx="577">
                  <c:v>43773</c:v>
                </c:pt>
                <c:pt idx="578">
                  <c:v>43774</c:v>
                </c:pt>
                <c:pt idx="579">
                  <c:v>43775</c:v>
                </c:pt>
                <c:pt idx="580">
                  <c:v>43776</c:v>
                </c:pt>
                <c:pt idx="581">
                  <c:v>43777</c:v>
                </c:pt>
                <c:pt idx="582">
                  <c:v>43778</c:v>
                </c:pt>
                <c:pt idx="583">
                  <c:v>43779</c:v>
                </c:pt>
                <c:pt idx="584">
                  <c:v>43780</c:v>
                </c:pt>
                <c:pt idx="585">
                  <c:v>43781</c:v>
                </c:pt>
                <c:pt idx="586">
                  <c:v>43782</c:v>
                </c:pt>
                <c:pt idx="587">
                  <c:v>43783</c:v>
                </c:pt>
                <c:pt idx="588">
                  <c:v>43784</c:v>
                </c:pt>
                <c:pt idx="589">
                  <c:v>43785</c:v>
                </c:pt>
                <c:pt idx="590">
                  <c:v>43786</c:v>
                </c:pt>
                <c:pt idx="591">
                  <c:v>43787</c:v>
                </c:pt>
                <c:pt idx="592">
                  <c:v>43788</c:v>
                </c:pt>
                <c:pt idx="593">
                  <c:v>43789</c:v>
                </c:pt>
                <c:pt idx="594">
                  <c:v>43790</c:v>
                </c:pt>
                <c:pt idx="595">
                  <c:v>43791</c:v>
                </c:pt>
                <c:pt idx="596">
                  <c:v>43792</c:v>
                </c:pt>
                <c:pt idx="597">
                  <c:v>43793</c:v>
                </c:pt>
                <c:pt idx="598">
                  <c:v>43794</c:v>
                </c:pt>
                <c:pt idx="599">
                  <c:v>43795</c:v>
                </c:pt>
                <c:pt idx="600">
                  <c:v>43796</c:v>
                </c:pt>
                <c:pt idx="601">
                  <c:v>43797</c:v>
                </c:pt>
                <c:pt idx="602">
                  <c:v>43798</c:v>
                </c:pt>
                <c:pt idx="603">
                  <c:v>43799</c:v>
                </c:pt>
                <c:pt idx="604">
                  <c:v>43800</c:v>
                </c:pt>
                <c:pt idx="605">
                  <c:v>43801</c:v>
                </c:pt>
                <c:pt idx="606">
                  <c:v>43802</c:v>
                </c:pt>
                <c:pt idx="607">
                  <c:v>43803</c:v>
                </c:pt>
                <c:pt idx="608">
                  <c:v>43804</c:v>
                </c:pt>
                <c:pt idx="609">
                  <c:v>43805</c:v>
                </c:pt>
                <c:pt idx="610">
                  <c:v>43806</c:v>
                </c:pt>
                <c:pt idx="611">
                  <c:v>43807</c:v>
                </c:pt>
                <c:pt idx="612">
                  <c:v>43808</c:v>
                </c:pt>
                <c:pt idx="613">
                  <c:v>43809</c:v>
                </c:pt>
                <c:pt idx="614">
                  <c:v>43810</c:v>
                </c:pt>
                <c:pt idx="615">
                  <c:v>43811</c:v>
                </c:pt>
                <c:pt idx="616">
                  <c:v>43812</c:v>
                </c:pt>
                <c:pt idx="617">
                  <c:v>43813</c:v>
                </c:pt>
                <c:pt idx="618">
                  <c:v>43814</c:v>
                </c:pt>
                <c:pt idx="619">
                  <c:v>43815</c:v>
                </c:pt>
                <c:pt idx="620">
                  <c:v>43816</c:v>
                </c:pt>
                <c:pt idx="621">
                  <c:v>43817</c:v>
                </c:pt>
                <c:pt idx="622">
                  <c:v>43818</c:v>
                </c:pt>
                <c:pt idx="623">
                  <c:v>43819</c:v>
                </c:pt>
                <c:pt idx="624">
                  <c:v>43820</c:v>
                </c:pt>
                <c:pt idx="625">
                  <c:v>43821</c:v>
                </c:pt>
                <c:pt idx="626">
                  <c:v>43822</c:v>
                </c:pt>
                <c:pt idx="627">
                  <c:v>43823</c:v>
                </c:pt>
                <c:pt idx="628">
                  <c:v>43824</c:v>
                </c:pt>
                <c:pt idx="629">
                  <c:v>43825</c:v>
                </c:pt>
                <c:pt idx="630">
                  <c:v>43826</c:v>
                </c:pt>
                <c:pt idx="631">
                  <c:v>43827</c:v>
                </c:pt>
                <c:pt idx="632">
                  <c:v>43828</c:v>
                </c:pt>
                <c:pt idx="633">
                  <c:v>43829</c:v>
                </c:pt>
                <c:pt idx="634">
                  <c:v>43830</c:v>
                </c:pt>
                <c:pt idx="635">
                  <c:v>43831</c:v>
                </c:pt>
                <c:pt idx="636">
                  <c:v>43832</c:v>
                </c:pt>
                <c:pt idx="637">
                  <c:v>43833</c:v>
                </c:pt>
                <c:pt idx="638">
                  <c:v>43834</c:v>
                </c:pt>
                <c:pt idx="639">
                  <c:v>43835</c:v>
                </c:pt>
                <c:pt idx="640">
                  <c:v>43836</c:v>
                </c:pt>
                <c:pt idx="641">
                  <c:v>43837</c:v>
                </c:pt>
                <c:pt idx="642">
                  <c:v>43838</c:v>
                </c:pt>
                <c:pt idx="643">
                  <c:v>43839</c:v>
                </c:pt>
                <c:pt idx="644">
                  <c:v>43840</c:v>
                </c:pt>
                <c:pt idx="645">
                  <c:v>43841</c:v>
                </c:pt>
                <c:pt idx="646">
                  <c:v>43842</c:v>
                </c:pt>
                <c:pt idx="647">
                  <c:v>43843</c:v>
                </c:pt>
                <c:pt idx="648">
                  <c:v>43844</c:v>
                </c:pt>
                <c:pt idx="649">
                  <c:v>43845</c:v>
                </c:pt>
                <c:pt idx="650">
                  <c:v>43846</c:v>
                </c:pt>
                <c:pt idx="651">
                  <c:v>43847</c:v>
                </c:pt>
                <c:pt idx="652">
                  <c:v>43848</c:v>
                </c:pt>
                <c:pt idx="653">
                  <c:v>43849</c:v>
                </c:pt>
                <c:pt idx="654">
                  <c:v>43850</c:v>
                </c:pt>
                <c:pt idx="655">
                  <c:v>43851</c:v>
                </c:pt>
                <c:pt idx="656">
                  <c:v>43852</c:v>
                </c:pt>
                <c:pt idx="657">
                  <c:v>43853</c:v>
                </c:pt>
                <c:pt idx="658">
                  <c:v>43854</c:v>
                </c:pt>
                <c:pt idx="659">
                  <c:v>43855</c:v>
                </c:pt>
                <c:pt idx="660">
                  <c:v>43856</c:v>
                </c:pt>
                <c:pt idx="661">
                  <c:v>43857</c:v>
                </c:pt>
                <c:pt idx="662">
                  <c:v>43858</c:v>
                </c:pt>
                <c:pt idx="663">
                  <c:v>43859</c:v>
                </c:pt>
                <c:pt idx="664">
                  <c:v>43860</c:v>
                </c:pt>
                <c:pt idx="665">
                  <c:v>43861</c:v>
                </c:pt>
                <c:pt idx="666">
                  <c:v>43862</c:v>
                </c:pt>
                <c:pt idx="667">
                  <c:v>43863</c:v>
                </c:pt>
                <c:pt idx="668">
                  <c:v>43864</c:v>
                </c:pt>
                <c:pt idx="669">
                  <c:v>43865</c:v>
                </c:pt>
                <c:pt idx="670">
                  <c:v>43866</c:v>
                </c:pt>
                <c:pt idx="671">
                  <c:v>43867</c:v>
                </c:pt>
                <c:pt idx="672">
                  <c:v>43868</c:v>
                </c:pt>
                <c:pt idx="673">
                  <c:v>43869</c:v>
                </c:pt>
                <c:pt idx="674">
                  <c:v>43870</c:v>
                </c:pt>
                <c:pt idx="675">
                  <c:v>43871</c:v>
                </c:pt>
                <c:pt idx="676">
                  <c:v>43872</c:v>
                </c:pt>
                <c:pt idx="677">
                  <c:v>43873</c:v>
                </c:pt>
                <c:pt idx="678">
                  <c:v>43874</c:v>
                </c:pt>
                <c:pt idx="679">
                  <c:v>43875</c:v>
                </c:pt>
                <c:pt idx="680">
                  <c:v>43876</c:v>
                </c:pt>
                <c:pt idx="681">
                  <c:v>43877</c:v>
                </c:pt>
                <c:pt idx="682">
                  <c:v>43878</c:v>
                </c:pt>
                <c:pt idx="683">
                  <c:v>43879</c:v>
                </c:pt>
                <c:pt idx="684">
                  <c:v>43880</c:v>
                </c:pt>
                <c:pt idx="685">
                  <c:v>43881</c:v>
                </c:pt>
                <c:pt idx="686">
                  <c:v>43882</c:v>
                </c:pt>
                <c:pt idx="687">
                  <c:v>43883</c:v>
                </c:pt>
                <c:pt idx="688">
                  <c:v>43884</c:v>
                </c:pt>
                <c:pt idx="689">
                  <c:v>43885</c:v>
                </c:pt>
                <c:pt idx="690">
                  <c:v>43886</c:v>
                </c:pt>
                <c:pt idx="691">
                  <c:v>43887</c:v>
                </c:pt>
                <c:pt idx="692">
                  <c:v>43888</c:v>
                </c:pt>
                <c:pt idx="693">
                  <c:v>43889</c:v>
                </c:pt>
                <c:pt idx="694">
                  <c:v>43890</c:v>
                </c:pt>
                <c:pt idx="695">
                  <c:v>43891</c:v>
                </c:pt>
                <c:pt idx="696">
                  <c:v>43892</c:v>
                </c:pt>
                <c:pt idx="697">
                  <c:v>43893</c:v>
                </c:pt>
                <c:pt idx="698">
                  <c:v>43894</c:v>
                </c:pt>
                <c:pt idx="699">
                  <c:v>43895</c:v>
                </c:pt>
                <c:pt idx="700">
                  <c:v>43896</c:v>
                </c:pt>
                <c:pt idx="701">
                  <c:v>43897</c:v>
                </c:pt>
                <c:pt idx="702">
                  <c:v>43898</c:v>
                </c:pt>
                <c:pt idx="703">
                  <c:v>43899</c:v>
                </c:pt>
                <c:pt idx="704">
                  <c:v>43900</c:v>
                </c:pt>
                <c:pt idx="705">
                  <c:v>43901</c:v>
                </c:pt>
                <c:pt idx="706">
                  <c:v>43902</c:v>
                </c:pt>
                <c:pt idx="707">
                  <c:v>43903</c:v>
                </c:pt>
                <c:pt idx="708">
                  <c:v>43904</c:v>
                </c:pt>
                <c:pt idx="709">
                  <c:v>43905</c:v>
                </c:pt>
                <c:pt idx="710">
                  <c:v>43906</c:v>
                </c:pt>
                <c:pt idx="711">
                  <c:v>43907</c:v>
                </c:pt>
                <c:pt idx="712">
                  <c:v>43908</c:v>
                </c:pt>
                <c:pt idx="713">
                  <c:v>43909</c:v>
                </c:pt>
                <c:pt idx="714">
                  <c:v>43910</c:v>
                </c:pt>
                <c:pt idx="715">
                  <c:v>43911</c:v>
                </c:pt>
                <c:pt idx="716">
                  <c:v>43912</c:v>
                </c:pt>
                <c:pt idx="717">
                  <c:v>43913</c:v>
                </c:pt>
                <c:pt idx="718">
                  <c:v>43914</c:v>
                </c:pt>
                <c:pt idx="719">
                  <c:v>43915</c:v>
                </c:pt>
                <c:pt idx="720">
                  <c:v>43916</c:v>
                </c:pt>
                <c:pt idx="721">
                  <c:v>43917</c:v>
                </c:pt>
                <c:pt idx="722">
                  <c:v>43918</c:v>
                </c:pt>
                <c:pt idx="723">
                  <c:v>43919</c:v>
                </c:pt>
                <c:pt idx="724">
                  <c:v>43920</c:v>
                </c:pt>
                <c:pt idx="725">
                  <c:v>43921</c:v>
                </c:pt>
                <c:pt idx="726">
                  <c:v>43922</c:v>
                </c:pt>
                <c:pt idx="727">
                  <c:v>43923</c:v>
                </c:pt>
                <c:pt idx="728">
                  <c:v>43924</c:v>
                </c:pt>
                <c:pt idx="729">
                  <c:v>43925</c:v>
                </c:pt>
                <c:pt idx="730">
                  <c:v>43926</c:v>
                </c:pt>
                <c:pt idx="731">
                  <c:v>43927</c:v>
                </c:pt>
                <c:pt idx="732">
                  <c:v>43928</c:v>
                </c:pt>
                <c:pt idx="733">
                  <c:v>43929</c:v>
                </c:pt>
                <c:pt idx="734">
                  <c:v>43930</c:v>
                </c:pt>
                <c:pt idx="735">
                  <c:v>43931</c:v>
                </c:pt>
                <c:pt idx="736">
                  <c:v>43932</c:v>
                </c:pt>
                <c:pt idx="737">
                  <c:v>43933</c:v>
                </c:pt>
                <c:pt idx="738">
                  <c:v>43934</c:v>
                </c:pt>
                <c:pt idx="739">
                  <c:v>43935</c:v>
                </c:pt>
                <c:pt idx="740">
                  <c:v>43936</c:v>
                </c:pt>
                <c:pt idx="741">
                  <c:v>43937</c:v>
                </c:pt>
                <c:pt idx="742">
                  <c:v>43938</c:v>
                </c:pt>
                <c:pt idx="743">
                  <c:v>43939</c:v>
                </c:pt>
                <c:pt idx="744">
                  <c:v>43940</c:v>
                </c:pt>
                <c:pt idx="745">
                  <c:v>43941</c:v>
                </c:pt>
                <c:pt idx="746">
                  <c:v>43942</c:v>
                </c:pt>
                <c:pt idx="747">
                  <c:v>43943</c:v>
                </c:pt>
                <c:pt idx="748">
                  <c:v>43944</c:v>
                </c:pt>
                <c:pt idx="749">
                  <c:v>43945</c:v>
                </c:pt>
                <c:pt idx="750">
                  <c:v>43946</c:v>
                </c:pt>
                <c:pt idx="751">
                  <c:v>43947</c:v>
                </c:pt>
                <c:pt idx="752">
                  <c:v>43948</c:v>
                </c:pt>
                <c:pt idx="753">
                  <c:v>43949</c:v>
                </c:pt>
                <c:pt idx="754">
                  <c:v>43950</c:v>
                </c:pt>
                <c:pt idx="755">
                  <c:v>43951</c:v>
                </c:pt>
                <c:pt idx="756">
                  <c:v>43952</c:v>
                </c:pt>
                <c:pt idx="757">
                  <c:v>43953</c:v>
                </c:pt>
                <c:pt idx="758">
                  <c:v>43954</c:v>
                </c:pt>
                <c:pt idx="759">
                  <c:v>43955</c:v>
                </c:pt>
                <c:pt idx="760">
                  <c:v>43956</c:v>
                </c:pt>
                <c:pt idx="761">
                  <c:v>43957</c:v>
                </c:pt>
                <c:pt idx="762">
                  <c:v>43958</c:v>
                </c:pt>
                <c:pt idx="763">
                  <c:v>43959</c:v>
                </c:pt>
                <c:pt idx="764">
                  <c:v>43960</c:v>
                </c:pt>
                <c:pt idx="765">
                  <c:v>43961</c:v>
                </c:pt>
                <c:pt idx="766">
                  <c:v>43962</c:v>
                </c:pt>
                <c:pt idx="767">
                  <c:v>43963</c:v>
                </c:pt>
                <c:pt idx="768">
                  <c:v>43964</c:v>
                </c:pt>
                <c:pt idx="769">
                  <c:v>43965</c:v>
                </c:pt>
                <c:pt idx="770">
                  <c:v>43966</c:v>
                </c:pt>
                <c:pt idx="771">
                  <c:v>43967</c:v>
                </c:pt>
                <c:pt idx="772">
                  <c:v>43968</c:v>
                </c:pt>
                <c:pt idx="773">
                  <c:v>43969</c:v>
                </c:pt>
                <c:pt idx="774">
                  <c:v>43970</c:v>
                </c:pt>
                <c:pt idx="775">
                  <c:v>43971</c:v>
                </c:pt>
                <c:pt idx="776">
                  <c:v>43972</c:v>
                </c:pt>
                <c:pt idx="777">
                  <c:v>43973</c:v>
                </c:pt>
                <c:pt idx="778">
                  <c:v>43974</c:v>
                </c:pt>
                <c:pt idx="779">
                  <c:v>43975</c:v>
                </c:pt>
                <c:pt idx="780">
                  <c:v>43976</c:v>
                </c:pt>
                <c:pt idx="781">
                  <c:v>43977</c:v>
                </c:pt>
                <c:pt idx="782">
                  <c:v>43978</c:v>
                </c:pt>
                <c:pt idx="783">
                  <c:v>43979</c:v>
                </c:pt>
                <c:pt idx="784">
                  <c:v>43980</c:v>
                </c:pt>
                <c:pt idx="785">
                  <c:v>43981</c:v>
                </c:pt>
                <c:pt idx="786">
                  <c:v>43982</c:v>
                </c:pt>
                <c:pt idx="787">
                  <c:v>43983</c:v>
                </c:pt>
                <c:pt idx="788">
                  <c:v>43984</c:v>
                </c:pt>
                <c:pt idx="789">
                  <c:v>43985</c:v>
                </c:pt>
                <c:pt idx="790">
                  <c:v>43986</c:v>
                </c:pt>
                <c:pt idx="791">
                  <c:v>43987</c:v>
                </c:pt>
                <c:pt idx="792">
                  <c:v>43988</c:v>
                </c:pt>
                <c:pt idx="793">
                  <c:v>43989</c:v>
                </c:pt>
                <c:pt idx="794">
                  <c:v>43990</c:v>
                </c:pt>
                <c:pt idx="795">
                  <c:v>43991</c:v>
                </c:pt>
                <c:pt idx="796">
                  <c:v>43992</c:v>
                </c:pt>
                <c:pt idx="797">
                  <c:v>43993</c:v>
                </c:pt>
                <c:pt idx="798">
                  <c:v>43994</c:v>
                </c:pt>
                <c:pt idx="799">
                  <c:v>43995</c:v>
                </c:pt>
                <c:pt idx="800">
                  <c:v>43996</c:v>
                </c:pt>
                <c:pt idx="801">
                  <c:v>43997</c:v>
                </c:pt>
                <c:pt idx="802">
                  <c:v>43998</c:v>
                </c:pt>
                <c:pt idx="803">
                  <c:v>43999</c:v>
                </c:pt>
                <c:pt idx="804">
                  <c:v>44000</c:v>
                </c:pt>
                <c:pt idx="805">
                  <c:v>44001</c:v>
                </c:pt>
                <c:pt idx="806">
                  <c:v>44002</c:v>
                </c:pt>
                <c:pt idx="807">
                  <c:v>44003</c:v>
                </c:pt>
                <c:pt idx="808">
                  <c:v>44004</c:v>
                </c:pt>
                <c:pt idx="809">
                  <c:v>44005</c:v>
                </c:pt>
                <c:pt idx="810">
                  <c:v>44006</c:v>
                </c:pt>
                <c:pt idx="811">
                  <c:v>44007</c:v>
                </c:pt>
                <c:pt idx="812">
                  <c:v>44008</c:v>
                </c:pt>
                <c:pt idx="813">
                  <c:v>44009</c:v>
                </c:pt>
                <c:pt idx="814">
                  <c:v>44010</c:v>
                </c:pt>
                <c:pt idx="815">
                  <c:v>44011</c:v>
                </c:pt>
                <c:pt idx="816">
                  <c:v>44012</c:v>
                </c:pt>
                <c:pt idx="817">
                  <c:v>44013</c:v>
                </c:pt>
                <c:pt idx="818">
                  <c:v>44014</c:v>
                </c:pt>
                <c:pt idx="819">
                  <c:v>44015</c:v>
                </c:pt>
                <c:pt idx="820">
                  <c:v>44016</c:v>
                </c:pt>
                <c:pt idx="821">
                  <c:v>44017</c:v>
                </c:pt>
                <c:pt idx="822">
                  <c:v>44018</c:v>
                </c:pt>
                <c:pt idx="823">
                  <c:v>44019</c:v>
                </c:pt>
                <c:pt idx="824">
                  <c:v>44020</c:v>
                </c:pt>
                <c:pt idx="825">
                  <c:v>44021</c:v>
                </c:pt>
                <c:pt idx="826">
                  <c:v>44022</c:v>
                </c:pt>
                <c:pt idx="827">
                  <c:v>44023</c:v>
                </c:pt>
                <c:pt idx="828">
                  <c:v>44024</c:v>
                </c:pt>
                <c:pt idx="829">
                  <c:v>44025</c:v>
                </c:pt>
                <c:pt idx="830">
                  <c:v>44026</c:v>
                </c:pt>
                <c:pt idx="831">
                  <c:v>44027</c:v>
                </c:pt>
                <c:pt idx="832">
                  <c:v>44028</c:v>
                </c:pt>
                <c:pt idx="833">
                  <c:v>44029</c:v>
                </c:pt>
                <c:pt idx="834">
                  <c:v>44030</c:v>
                </c:pt>
                <c:pt idx="835">
                  <c:v>44031</c:v>
                </c:pt>
                <c:pt idx="836">
                  <c:v>44032</c:v>
                </c:pt>
                <c:pt idx="837">
                  <c:v>44033</c:v>
                </c:pt>
                <c:pt idx="838">
                  <c:v>44034</c:v>
                </c:pt>
                <c:pt idx="839">
                  <c:v>44035</c:v>
                </c:pt>
                <c:pt idx="840">
                  <c:v>44036</c:v>
                </c:pt>
                <c:pt idx="841">
                  <c:v>44037</c:v>
                </c:pt>
                <c:pt idx="842">
                  <c:v>44038</c:v>
                </c:pt>
                <c:pt idx="843">
                  <c:v>44039</c:v>
                </c:pt>
                <c:pt idx="844">
                  <c:v>44040</c:v>
                </c:pt>
                <c:pt idx="845">
                  <c:v>44041</c:v>
                </c:pt>
                <c:pt idx="846">
                  <c:v>44042</c:v>
                </c:pt>
                <c:pt idx="847">
                  <c:v>44043</c:v>
                </c:pt>
                <c:pt idx="848">
                  <c:v>44044</c:v>
                </c:pt>
                <c:pt idx="849">
                  <c:v>44045</c:v>
                </c:pt>
                <c:pt idx="850">
                  <c:v>44046</c:v>
                </c:pt>
                <c:pt idx="851">
                  <c:v>44047</c:v>
                </c:pt>
                <c:pt idx="852">
                  <c:v>44048</c:v>
                </c:pt>
                <c:pt idx="853">
                  <c:v>44049</c:v>
                </c:pt>
                <c:pt idx="854">
                  <c:v>44050</c:v>
                </c:pt>
                <c:pt idx="855">
                  <c:v>44051</c:v>
                </c:pt>
                <c:pt idx="856">
                  <c:v>44052</c:v>
                </c:pt>
                <c:pt idx="857">
                  <c:v>44053</c:v>
                </c:pt>
                <c:pt idx="858">
                  <c:v>44054</c:v>
                </c:pt>
                <c:pt idx="859">
                  <c:v>44055</c:v>
                </c:pt>
                <c:pt idx="860">
                  <c:v>44056</c:v>
                </c:pt>
                <c:pt idx="861">
                  <c:v>44057</c:v>
                </c:pt>
                <c:pt idx="862">
                  <c:v>44058</c:v>
                </c:pt>
                <c:pt idx="863">
                  <c:v>44059</c:v>
                </c:pt>
                <c:pt idx="864">
                  <c:v>44060</c:v>
                </c:pt>
                <c:pt idx="865">
                  <c:v>44061</c:v>
                </c:pt>
                <c:pt idx="866">
                  <c:v>44062</c:v>
                </c:pt>
                <c:pt idx="867">
                  <c:v>44063</c:v>
                </c:pt>
                <c:pt idx="868">
                  <c:v>44064</c:v>
                </c:pt>
                <c:pt idx="869">
                  <c:v>44065</c:v>
                </c:pt>
                <c:pt idx="870">
                  <c:v>44066</c:v>
                </c:pt>
                <c:pt idx="871">
                  <c:v>44067</c:v>
                </c:pt>
                <c:pt idx="872">
                  <c:v>44068</c:v>
                </c:pt>
                <c:pt idx="873">
                  <c:v>44069</c:v>
                </c:pt>
                <c:pt idx="874">
                  <c:v>44070</c:v>
                </c:pt>
                <c:pt idx="875">
                  <c:v>44071</c:v>
                </c:pt>
                <c:pt idx="876">
                  <c:v>44072</c:v>
                </c:pt>
                <c:pt idx="877">
                  <c:v>44073</c:v>
                </c:pt>
                <c:pt idx="878">
                  <c:v>44074</c:v>
                </c:pt>
                <c:pt idx="879">
                  <c:v>44075</c:v>
                </c:pt>
                <c:pt idx="880">
                  <c:v>44076</c:v>
                </c:pt>
                <c:pt idx="881">
                  <c:v>44077</c:v>
                </c:pt>
                <c:pt idx="882">
                  <c:v>44078</c:v>
                </c:pt>
                <c:pt idx="883">
                  <c:v>44079</c:v>
                </c:pt>
                <c:pt idx="884">
                  <c:v>44080</c:v>
                </c:pt>
                <c:pt idx="885">
                  <c:v>44081</c:v>
                </c:pt>
                <c:pt idx="886">
                  <c:v>44082</c:v>
                </c:pt>
                <c:pt idx="887">
                  <c:v>44083</c:v>
                </c:pt>
                <c:pt idx="888">
                  <c:v>44084</c:v>
                </c:pt>
                <c:pt idx="889">
                  <c:v>44085</c:v>
                </c:pt>
                <c:pt idx="890">
                  <c:v>44086</c:v>
                </c:pt>
                <c:pt idx="891">
                  <c:v>44087</c:v>
                </c:pt>
                <c:pt idx="892">
                  <c:v>44088</c:v>
                </c:pt>
                <c:pt idx="893">
                  <c:v>44089</c:v>
                </c:pt>
                <c:pt idx="894">
                  <c:v>44090</c:v>
                </c:pt>
                <c:pt idx="895">
                  <c:v>44091</c:v>
                </c:pt>
                <c:pt idx="896">
                  <c:v>44092</c:v>
                </c:pt>
                <c:pt idx="897">
                  <c:v>44093</c:v>
                </c:pt>
                <c:pt idx="898">
                  <c:v>44094</c:v>
                </c:pt>
                <c:pt idx="899">
                  <c:v>44095</c:v>
                </c:pt>
                <c:pt idx="900">
                  <c:v>44096</c:v>
                </c:pt>
                <c:pt idx="901">
                  <c:v>44097</c:v>
                </c:pt>
                <c:pt idx="902">
                  <c:v>44098</c:v>
                </c:pt>
                <c:pt idx="903">
                  <c:v>44099</c:v>
                </c:pt>
                <c:pt idx="904">
                  <c:v>44100</c:v>
                </c:pt>
                <c:pt idx="905">
                  <c:v>44101</c:v>
                </c:pt>
                <c:pt idx="906">
                  <c:v>44102</c:v>
                </c:pt>
                <c:pt idx="907">
                  <c:v>44103</c:v>
                </c:pt>
                <c:pt idx="908">
                  <c:v>44104</c:v>
                </c:pt>
                <c:pt idx="909">
                  <c:v>44105</c:v>
                </c:pt>
                <c:pt idx="910">
                  <c:v>44106</c:v>
                </c:pt>
                <c:pt idx="911">
                  <c:v>44107</c:v>
                </c:pt>
                <c:pt idx="912">
                  <c:v>44108</c:v>
                </c:pt>
                <c:pt idx="913">
                  <c:v>44109</c:v>
                </c:pt>
                <c:pt idx="914">
                  <c:v>44110</c:v>
                </c:pt>
                <c:pt idx="915">
                  <c:v>44111</c:v>
                </c:pt>
                <c:pt idx="916">
                  <c:v>44112</c:v>
                </c:pt>
              </c:numCache>
            </c:numRef>
          </c:cat>
          <c:val>
            <c:numRef>
              <c:f>'Data 2 (sludge to promote) '!$Z$5:$Z$921</c:f>
              <c:numCache>
                <c:formatCode>0_ ;[Red]\-0\ </c:formatCode>
                <c:ptCount val="917"/>
                <c:pt idx="3">
                  <c:v>93.6</c:v>
                </c:pt>
                <c:pt idx="10">
                  <c:v>97.826086956521735</c:v>
                </c:pt>
                <c:pt idx="12">
                  <c:v>97.540983606557361</c:v>
                </c:pt>
                <c:pt idx="14">
                  <c:v>98.584905660377359</c:v>
                </c:pt>
                <c:pt idx="19">
                  <c:v>98.976109215017061</c:v>
                </c:pt>
                <c:pt idx="21">
                  <c:v>98.039215686274503</c:v>
                </c:pt>
                <c:pt idx="26">
                  <c:v>97.333333333333329</c:v>
                </c:pt>
                <c:pt idx="28">
                  <c:v>97.948717948717956</c:v>
                </c:pt>
                <c:pt idx="31">
                  <c:v>98.63636363636364</c:v>
                </c:pt>
                <c:pt idx="33">
                  <c:v>98.660714285714292</c:v>
                </c:pt>
                <c:pt idx="35">
                  <c:v>98.380566801619437</c:v>
                </c:pt>
                <c:pt idx="36">
                  <c:v>98.804780876494021</c:v>
                </c:pt>
                <c:pt idx="37">
                  <c:v>98.230088495575231</c:v>
                </c:pt>
                <c:pt idx="38">
                  <c:v>98.048780487804891</c:v>
                </c:pt>
                <c:pt idx="39">
                  <c:v>98.479087452471475</c:v>
                </c:pt>
                <c:pt idx="40">
                  <c:v>97.080291970802918</c:v>
                </c:pt>
                <c:pt idx="41">
                  <c:v>98.194945848375454</c:v>
                </c:pt>
                <c:pt idx="42">
                  <c:v>90.839694656488547</c:v>
                </c:pt>
                <c:pt idx="45">
                  <c:v>96.296296296296291</c:v>
                </c:pt>
                <c:pt idx="46">
                  <c:v>98.4</c:v>
                </c:pt>
                <c:pt idx="47">
                  <c:v>96.326530612244895</c:v>
                </c:pt>
                <c:pt idx="48">
                  <c:v>95.833333333333314</c:v>
                </c:pt>
                <c:pt idx="49">
                  <c:v>94.420600858369099</c:v>
                </c:pt>
                <c:pt idx="52">
                  <c:v>48.837209302325583</c:v>
                </c:pt>
                <c:pt idx="54">
                  <c:v>48.727272727272727</c:v>
                </c:pt>
                <c:pt idx="56">
                  <c:v>97.132616487455209</c:v>
                </c:pt>
                <c:pt idx="59">
                  <c:v>53.233830845771138</c:v>
                </c:pt>
                <c:pt idx="61">
                  <c:v>56.884057971014492</c:v>
                </c:pt>
                <c:pt idx="63">
                  <c:v>91.34615384615384</c:v>
                </c:pt>
                <c:pt idx="66">
                  <c:v>94.835680751173712</c:v>
                </c:pt>
                <c:pt idx="68">
                  <c:v>85.333333333333329</c:v>
                </c:pt>
                <c:pt idx="70">
                  <c:v>59.917355371900825</c:v>
                </c:pt>
                <c:pt idx="73">
                  <c:v>86.995515695067269</c:v>
                </c:pt>
                <c:pt idx="75">
                  <c:v>89.830508474576263</c:v>
                </c:pt>
                <c:pt idx="77">
                  <c:v>99.328859060402678</c:v>
                </c:pt>
                <c:pt idx="80">
                  <c:v>99.363057324840767</c:v>
                </c:pt>
                <c:pt idx="82">
                  <c:v>98.695652173913047</c:v>
                </c:pt>
                <c:pt idx="84">
                  <c:v>93.155893536121667</c:v>
                </c:pt>
                <c:pt idx="87">
                  <c:v>44.89051094890511</c:v>
                </c:pt>
                <c:pt idx="89">
                  <c:v>59.146341463414629</c:v>
                </c:pt>
                <c:pt idx="91">
                  <c:v>68.503937007874015</c:v>
                </c:pt>
                <c:pt idx="94">
                  <c:v>42.016806722689076</c:v>
                </c:pt>
                <c:pt idx="96">
                  <c:v>58.78378378378379</c:v>
                </c:pt>
                <c:pt idx="98">
                  <c:v>94.545454545454547</c:v>
                </c:pt>
                <c:pt idx="101">
                  <c:v>58.333333333333343</c:v>
                </c:pt>
                <c:pt idx="103">
                  <c:v>48.221343873517782</c:v>
                </c:pt>
                <c:pt idx="105">
                  <c:v>42.89215686274509</c:v>
                </c:pt>
                <c:pt idx="108">
                  <c:v>85.875706214689274</c:v>
                </c:pt>
                <c:pt idx="110">
                  <c:v>73.139158576051784</c:v>
                </c:pt>
                <c:pt idx="112">
                  <c:v>68.341708542713562</c:v>
                </c:pt>
                <c:pt idx="115">
                  <c:v>47.150259067357517</c:v>
                </c:pt>
                <c:pt idx="117">
                  <c:v>89.898989898989896</c:v>
                </c:pt>
                <c:pt idx="119">
                  <c:v>87.083333333333329</c:v>
                </c:pt>
                <c:pt idx="122">
                  <c:v>97.023809523809518</c:v>
                </c:pt>
                <c:pt idx="124">
                  <c:v>85.714285714285722</c:v>
                </c:pt>
                <c:pt idx="126">
                  <c:v>95.169082125603865</c:v>
                </c:pt>
                <c:pt idx="129">
                  <c:v>96.739130434782609</c:v>
                </c:pt>
                <c:pt idx="131">
                  <c:v>97.80219780219781</c:v>
                </c:pt>
                <c:pt idx="133">
                  <c:v>98.023715415019765</c:v>
                </c:pt>
                <c:pt idx="136">
                  <c:v>97.979797979797993</c:v>
                </c:pt>
                <c:pt idx="138">
                  <c:v>97.826086956521749</c:v>
                </c:pt>
                <c:pt idx="140">
                  <c:v>97.630331753554501</c:v>
                </c:pt>
                <c:pt idx="143">
                  <c:v>95</c:v>
                </c:pt>
                <c:pt idx="145">
                  <c:v>96.296296296296291</c:v>
                </c:pt>
                <c:pt idx="147">
                  <c:v>95.454545454545453</c:v>
                </c:pt>
                <c:pt idx="150">
                  <c:v>83.448275862068968</c:v>
                </c:pt>
                <c:pt idx="152">
                  <c:v>50.666666666666664</c:v>
                </c:pt>
                <c:pt idx="154">
                  <c:v>67.78523489932887</c:v>
                </c:pt>
                <c:pt idx="157">
                  <c:v>98.181818181818187</c:v>
                </c:pt>
                <c:pt idx="159">
                  <c:v>96.02272727272728</c:v>
                </c:pt>
                <c:pt idx="161">
                  <c:v>98.203592814371248</c:v>
                </c:pt>
                <c:pt idx="164">
                  <c:v>96.026490066225165</c:v>
                </c:pt>
                <c:pt idx="165">
                  <c:v>97.894736842105274</c:v>
                </c:pt>
                <c:pt idx="166">
                  <c:v>98.353909465020578</c:v>
                </c:pt>
                <c:pt idx="167">
                  <c:v>96.551724137931032</c:v>
                </c:pt>
                <c:pt idx="168">
                  <c:v>95.871559633027516</c:v>
                </c:pt>
                <c:pt idx="171">
                  <c:v>97.590361445783117</c:v>
                </c:pt>
                <c:pt idx="172">
                  <c:v>97.701149425287369</c:v>
                </c:pt>
                <c:pt idx="173">
                  <c:v>98.642533936651574</c:v>
                </c:pt>
                <c:pt idx="174">
                  <c:v>97.435897435897417</c:v>
                </c:pt>
                <c:pt idx="175">
                  <c:v>98.62542955326461</c:v>
                </c:pt>
                <c:pt idx="178">
                  <c:v>97.536945812807872</c:v>
                </c:pt>
                <c:pt idx="179">
                  <c:v>98.507462686567152</c:v>
                </c:pt>
                <c:pt idx="180">
                  <c:v>97.810218978102185</c:v>
                </c:pt>
                <c:pt idx="181">
                  <c:v>99.082568807339442</c:v>
                </c:pt>
                <c:pt idx="182">
                  <c:v>98.642533936651574</c:v>
                </c:pt>
                <c:pt idx="185">
                  <c:v>99.01477832512316</c:v>
                </c:pt>
                <c:pt idx="186">
                  <c:v>98.697068403908801</c:v>
                </c:pt>
                <c:pt idx="187">
                  <c:v>98.958333333333343</c:v>
                </c:pt>
                <c:pt idx="188">
                  <c:v>97.860962566844918</c:v>
                </c:pt>
                <c:pt idx="189">
                  <c:v>98.598130841121502</c:v>
                </c:pt>
                <c:pt idx="192">
                  <c:v>92.666666666666671</c:v>
                </c:pt>
                <c:pt idx="193">
                  <c:v>95.209580838323348</c:v>
                </c:pt>
                <c:pt idx="194">
                  <c:v>96.728971962616825</c:v>
                </c:pt>
                <c:pt idx="195">
                  <c:v>94.094488188976385</c:v>
                </c:pt>
                <c:pt idx="196">
                  <c:v>97.285067873303163</c:v>
                </c:pt>
                <c:pt idx="199">
                  <c:v>97.524752475247524</c:v>
                </c:pt>
                <c:pt idx="200">
                  <c:v>98.067632850241552</c:v>
                </c:pt>
                <c:pt idx="201">
                  <c:v>98.31460674157303</c:v>
                </c:pt>
                <c:pt idx="202">
                  <c:v>97.872340425531917</c:v>
                </c:pt>
                <c:pt idx="203">
                  <c:v>97.008547008547012</c:v>
                </c:pt>
                <c:pt idx="206">
                  <c:v>96.610169491525411</c:v>
                </c:pt>
                <c:pt idx="207">
                  <c:v>93.506493506493499</c:v>
                </c:pt>
                <c:pt idx="208">
                  <c:v>81.735159817351587</c:v>
                </c:pt>
                <c:pt idx="209">
                  <c:v>76.126126126126124</c:v>
                </c:pt>
                <c:pt idx="210">
                  <c:v>67.857142857142861</c:v>
                </c:pt>
                <c:pt idx="213">
                  <c:v>4.6874999999999929</c:v>
                </c:pt>
                <c:pt idx="214">
                  <c:v>15.34391534391534</c:v>
                </c:pt>
                <c:pt idx="215">
                  <c:v>22.222222222222225</c:v>
                </c:pt>
                <c:pt idx="216">
                  <c:v>44.290657439446363</c:v>
                </c:pt>
                <c:pt idx="217">
                  <c:v>45.819397993311036</c:v>
                </c:pt>
                <c:pt idx="220">
                  <c:v>94.705882352941188</c:v>
                </c:pt>
                <c:pt idx="221">
                  <c:v>96.739130434782624</c:v>
                </c:pt>
                <c:pt idx="222">
                  <c:v>82.491582491582491</c:v>
                </c:pt>
                <c:pt idx="223">
                  <c:v>54.940711462450594</c:v>
                </c:pt>
                <c:pt idx="224">
                  <c:v>81.960784313725483</c:v>
                </c:pt>
                <c:pt idx="227">
                  <c:v>79.65367965367966</c:v>
                </c:pt>
                <c:pt idx="228">
                  <c:v>58.139534883720927</c:v>
                </c:pt>
                <c:pt idx="229">
                  <c:v>57.142857142857146</c:v>
                </c:pt>
                <c:pt idx="230">
                  <c:v>46.385542168674704</c:v>
                </c:pt>
                <c:pt idx="231">
                  <c:v>16.666666666666668</c:v>
                </c:pt>
                <c:pt idx="234">
                  <c:v>98.467432950191579</c:v>
                </c:pt>
                <c:pt idx="235">
                  <c:v>98.026315789473671</c:v>
                </c:pt>
                <c:pt idx="236">
                  <c:v>98.604651162790702</c:v>
                </c:pt>
                <c:pt idx="237">
                  <c:v>98.974358974358978</c:v>
                </c:pt>
                <c:pt idx="238">
                  <c:v>82.74760383386581</c:v>
                </c:pt>
                <c:pt idx="241">
                  <c:v>75.342465753424662</c:v>
                </c:pt>
                <c:pt idx="242">
                  <c:v>93.421052631578945</c:v>
                </c:pt>
                <c:pt idx="244">
                  <c:v>97.043010752688161</c:v>
                </c:pt>
                <c:pt idx="248">
                  <c:v>97.619047619047635</c:v>
                </c:pt>
                <c:pt idx="250">
                  <c:v>97.58064516129032</c:v>
                </c:pt>
                <c:pt idx="251">
                  <c:v>97.474747474747474</c:v>
                </c:pt>
                <c:pt idx="252">
                  <c:v>97.818181818181813</c:v>
                </c:pt>
                <c:pt idx="255">
                  <c:v>95.78947368421052</c:v>
                </c:pt>
                <c:pt idx="256">
                  <c:v>98.000000000000014</c:v>
                </c:pt>
                <c:pt idx="257">
                  <c:v>98.5</c:v>
                </c:pt>
                <c:pt idx="258">
                  <c:v>94.848484848484844</c:v>
                </c:pt>
                <c:pt idx="259">
                  <c:v>77.118644067796609</c:v>
                </c:pt>
                <c:pt idx="262">
                  <c:v>44.594594594594589</c:v>
                </c:pt>
                <c:pt idx="264">
                  <c:v>89.575289575289574</c:v>
                </c:pt>
                <c:pt idx="265">
                  <c:v>95.794392523364493</c:v>
                </c:pt>
                <c:pt idx="266">
                  <c:v>97.540983606557361</c:v>
                </c:pt>
                <c:pt idx="269">
                  <c:v>96.58536585365853</c:v>
                </c:pt>
                <c:pt idx="270">
                  <c:v>98.139534883720927</c:v>
                </c:pt>
                <c:pt idx="271">
                  <c:v>96.992481203007515</c:v>
                </c:pt>
                <c:pt idx="272">
                  <c:v>96.491228070175438</c:v>
                </c:pt>
                <c:pt idx="273">
                  <c:v>94.258373205741634</c:v>
                </c:pt>
                <c:pt idx="276">
                  <c:v>63.387978142076513</c:v>
                </c:pt>
                <c:pt idx="277">
                  <c:v>90.045248868778287</c:v>
                </c:pt>
                <c:pt idx="278">
                  <c:v>84.824902723735406</c:v>
                </c:pt>
                <c:pt idx="279">
                  <c:v>88.687782805429862</c:v>
                </c:pt>
                <c:pt idx="280">
                  <c:v>93.41317365269461</c:v>
                </c:pt>
                <c:pt idx="283">
                  <c:v>97.837837837837853</c:v>
                </c:pt>
                <c:pt idx="284">
                  <c:v>98.220640569395016</c:v>
                </c:pt>
                <c:pt idx="285">
                  <c:v>98.96193771626298</c:v>
                </c:pt>
                <c:pt idx="286">
                  <c:v>95.384615384615401</c:v>
                </c:pt>
                <c:pt idx="287">
                  <c:v>69.339622641509436</c:v>
                </c:pt>
                <c:pt idx="290">
                  <c:v>94.964028776978409</c:v>
                </c:pt>
                <c:pt idx="291">
                  <c:v>90.677966101694906</c:v>
                </c:pt>
                <c:pt idx="292">
                  <c:v>97.752808988764059</c:v>
                </c:pt>
                <c:pt idx="293">
                  <c:v>98.089171974522287</c:v>
                </c:pt>
                <c:pt idx="294">
                  <c:v>98.295454545454533</c:v>
                </c:pt>
                <c:pt idx="297">
                  <c:v>89.94708994708995</c:v>
                </c:pt>
                <c:pt idx="298">
                  <c:v>71.808510638297875</c:v>
                </c:pt>
                <c:pt idx="299">
                  <c:v>66.486486486486484</c:v>
                </c:pt>
                <c:pt idx="300">
                  <c:v>70.870870870870874</c:v>
                </c:pt>
                <c:pt idx="301">
                  <c:v>47.670250896057347</c:v>
                </c:pt>
                <c:pt idx="304">
                  <c:v>44.117647058823529</c:v>
                </c:pt>
                <c:pt idx="305">
                  <c:v>4.6242774566474028</c:v>
                </c:pt>
                <c:pt idx="306">
                  <c:v>3.4883720930232434</c:v>
                </c:pt>
                <c:pt idx="308">
                  <c:v>20.081967213114751</c:v>
                </c:pt>
                <c:pt idx="311">
                  <c:v>39.849624060150383</c:v>
                </c:pt>
                <c:pt idx="312">
                  <c:v>35.081967213114751</c:v>
                </c:pt>
                <c:pt idx="313">
                  <c:v>29.372937293729379</c:v>
                </c:pt>
                <c:pt idx="314">
                  <c:v>31.192660550458719</c:v>
                </c:pt>
                <c:pt idx="315">
                  <c:v>17.191977077363898</c:v>
                </c:pt>
                <c:pt idx="318">
                  <c:v>42.767295597484285</c:v>
                </c:pt>
                <c:pt idx="319">
                  <c:v>40.727272727272727</c:v>
                </c:pt>
                <c:pt idx="320">
                  <c:v>43.661971830985912</c:v>
                </c:pt>
                <c:pt idx="321">
                  <c:v>45.000000000000007</c:v>
                </c:pt>
                <c:pt idx="322">
                  <c:v>0.67114093959731302</c:v>
                </c:pt>
                <c:pt idx="325">
                  <c:v>17.924528301886788</c:v>
                </c:pt>
                <c:pt idx="326">
                  <c:v>5.3191489361702127</c:v>
                </c:pt>
                <c:pt idx="327">
                  <c:v>8.3032490974729267</c:v>
                </c:pt>
                <c:pt idx="328">
                  <c:v>16.333333333333329</c:v>
                </c:pt>
                <c:pt idx="329">
                  <c:v>14.788732394366196</c:v>
                </c:pt>
                <c:pt idx="332">
                  <c:v>7.9320113314447518</c:v>
                </c:pt>
                <c:pt idx="333">
                  <c:v>9.5238095238095095</c:v>
                </c:pt>
                <c:pt idx="334">
                  <c:v>1.93905817174516</c:v>
                </c:pt>
                <c:pt idx="335">
                  <c:v>-18.584070796460193</c:v>
                </c:pt>
                <c:pt idx="336">
                  <c:v>-27.747252747252752</c:v>
                </c:pt>
                <c:pt idx="339">
                  <c:v>-40.090090090090101</c:v>
                </c:pt>
                <c:pt idx="340">
                  <c:v>-10.077519379844952</c:v>
                </c:pt>
                <c:pt idx="341">
                  <c:v>-5.5084745762711744</c:v>
                </c:pt>
                <c:pt idx="342">
                  <c:v>-2.4390243902438935</c:v>
                </c:pt>
                <c:pt idx="343">
                  <c:v>22.356495468277952</c:v>
                </c:pt>
                <c:pt idx="346">
                  <c:v>9.4936708860759484</c:v>
                </c:pt>
                <c:pt idx="347">
                  <c:v>-18.181818181818191</c:v>
                </c:pt>
                <c:pt idx="348">
                  <c:v>2.8169014084506943</c:v>
                </c:pt>
                <c:pt idx="349">
                  <c:v>16.867469879518076</c:v>
                </c:pt>
                <c:pt idx="350">
                  <c:v>-15.503875968992247</c:v>
                </c:pt>
                <c:pt idx="353">
                  <c:v>-23.943661971830974</c:v>
                </c:pt>
                <c:pt idx="354">
                  <c:v>-11.627906976744185</c:v>
                </c:pt>
                <c:pt idx="355">
                  <c:v>-10.204081632653061</c:v>
                </c:pt>
                <c:pt idx="356">
                  <c:v>-3.1007751937984525</c:v>
                </c:pt>
                <c:pt idx="357">
                  <c:v>-5.0691244239631406</c:v>
                </c:pt>
                <c:pt idx="360">
                  <c:v>-34.285714285714285</c:v>
                </c:pt>
                <c:pt idx="361">
                  <c:v>25.506072874493931</c:v>
                </c:pt>
                <c:pt idx="362">
                  <c:v>50.47923322683706</c:v>
                </c:pt>
                <c:pt idx="363">
                  <c:v>67.335766423357668</c:v>
                </c:pt>
                <c:pt idx="364">
                  <c:v>83.388704318936874</c:v>
                </c:pt>
                <c:pt idx="367">
                  <c:v>99.310344827586206</c:v>
                </c:pt>
                <c:pt idx="368">
                  <c:v>98.529411764705884</c:v>
                </c:pt>
                <c:pt idx="369">
                  <c:v>99.20318725099601</c:v>
                </c:pt>
                <c:pt idx="370">
                  <c:v>99.618320610687022</c:v>
                </c:pt>
                <c:pt idx="371">
                  <c:v>98.936170212765958</c:v>
                </c:pt>
                <c:pt idx="374">
                  <c:v>98.63013698630138</c:v>
                </c:pt>
                <c:pt idx="375">
                  <c:v>99.107142857142861</c:v>
                </c:pt>
                <c:pt idx="376">
                  <c:v>99.111111111111114</c:v>
                </c:pt>
                <c:pt idx="377">
                  <c:v>99.545454545454547</c:v>
                </c:pt>
                <c:pt idx="378">
                  <c:v>99.528301886792462</c:v>
                </c:pt>
                <c:pt idx="381">
                  <c:v>99.435028248587557</c:v>
                </c:pt>
                <c:pt idx="382">
                  <c:v>99.378881987577628</c:v>
                </c:pt>
                <c:pt idx="383">
                  <c:v>97.64705882352942</c:v>
                </c:pt>
                <c:pt idx="384">
                  <c:v>99.479166666666657</c:v>
                </c:pt>
                <c:pt idx="385">
                  <c:v>99.473684210526301</c:v>
                </c:pt>
                <c:pt idx="388">
                  <c:v>97.340425531914889</c:v>
                </c:pt>
                <c:pt idx="389">
                  <c:v>97.752808988764059</c:v>
                </c:pt>
                <c:pt idx="390">
                  <c:v>98.230088495575231</c:v>
                </c:pt>
                <c:pt idx="391">
                  <c:v>97.933884297520663</c:v>
                </c:pt>
                <c:pt idx="392">
                  <c:v>99.145299145299148</c:v>
                </c:pt>
                <c:pt idx="395">
                  <c:v>99.757281553398045</c:v>
                </c:pt>
                <c:pt idx="396">
                  <c:v>95.488721804511272</c:v>
                </c:pt>
                <c:pt idx="397">
                  <c:v>97.424892703862653</c:v>
                </c:pt>
                <c:pt idx="398">
                  <c:v>94</c:v>
                </c:pt>
                <c:pt idx="399">
                  <c:v>96.832579185520359</c:v>
                </c:pt>
                <c:pt idx="402">
                  <c:v>92.857142857142847</c:v>
                </c:pt>
                <c:pt idx="403">
                  <c:v>96.428571428571431</c:v>
                </c:pt>
                <c:pt idx="404">
                  <c:v>93.650793650793659</c:v>
                </c:pt>
                <c:pt idx="405">
                  <c:v>96.428571428571431</c:v>
                </c:pt>
                <c:pt idx="406">
                  <c:v>78.494623655913983</c:v>
                </c:pt>
                <c:pt idx="409">
                  <c:v>97.175141242937855</c:v>
                </c:pt>
                <c:pt idx="410">
                  <c:v>86.635944700460826</c:v>
                </c:pt>
                <c:pt idx="411">
                  <c:v>95.91836734693878</c:v>
                </c:pt>
                <c:pt idx="412">
                  <c:v>97.129186602870803</c:v>
                </c:pt>
                <c:pt idx="413">
                  <c:v>97.46192893401016</c:v>
                </c:pt>
                <c:pt idx="416">
                  <c:v>98.360655737704917</c:v>
                </c:pt>
                <c:pt idx="417">
                  <c:v>97.727272727272734</c:v>
                </c:pt>
                <c:pt idx="418">
                  <c:v>98.543689320388339</c:v>
                </c:pt>
                <c:pt idx="419">
                  <c:v>99.280575539568346</c:v>
                </c:pt>
                <c:pt idx="420">
                  <c:v>98.421052631578945</c:v>
                </c:pt>
                <c:pt idx="423">
                  <c:v>97.222222222222214</c:v>
                </c:pt>
                <c:pt idx="424">
                  <c:v>97.530864197530875</c:v>
                </c:pt>
                <c:pt idx="425">
                  <c:v>97.969543147208128</c:v>
                </c:pt>
                <c:pt idx="426">
                  <c:v>98.412698412698404</c:v>
                </c:pt>
                <c:pt idx="427">
                  <c:v>98.156682027649779</c:v>
                </c:pt>
                <c:pt idx="430">
                  <c:v>96.739130434782609</c:v>
                </c:pt>
                <c:pt idx="431">
                  <c:v>96.739130434782609</c:v>
                </c:pt>
                <c:pt idx="432">
                  <c:v>97.159090909090921</c:v>
                </c:pt>
                <c:pt idx="433">
                  <c:v>98.421052631578945</c:v>
                </c:pt>
                <c:pt idx="434">
                  <c:v>95.890410958904113</c:v>
                </c:pt>
                <c:pt idx="437">
                  <c:v>98.630136986301366</c:v>
                </c:pt>
                <c:pt idx="438">
                  <c:v>96.09375</c:v>
                </c:pt>
                <c:pt idx="439">
                  <c:v>97.354497354497354</c:v>
                </c:pt>
                <c:pt idx="440">
                  <c:v>97.142857142857139</c:v>
                </c:pt>
                <c:pt idx="441">
                  <c:v>96.5</c:v>
                </c:pt>
                <c:pt idx="444">
                  <c:v>96.721311475409834</c:v>
                </c:pt>
                <c:pt idx="445">
                  <c:v>96.501457725947517</c:v>
                </c:pt>
                <c:pt idx="446">
                  <c:v>97.5</c:v>
                </c:pt>
                <c:pt idx="447">
                  <c:v>97.740112994350284</c:v>
                </c:pt>
                <c:pt idx="448">
                  <c:v>97.368421052631589</c:v>
                </c:pt>
                <c:pt idx="451">
                  <c:v>97.959183673469383</c:v>
                </c:pt>
                <c:pt idx="452">
                  <c:v>94.77124183006535</c:v>
                </c:pt>
                <c:pt idx="453">
                  <c:v>94.845360824742258</c:v>
                </c:pt>
                <c:pt idx="454">
                  <c:v>98.484848484848484</c:v>
                </c:pt>
                <c:pt idx="455">
                  <c:v>99.346405228758172</c:v>
                </c:pt>
                <c:pt idx="458">
                  <c:v>97.674418604651166</c:v>
                </c:pt>
                <c:pt idx="459">
                  <c:v>95.488721804511272</c:v>
                </c:pt>
                <c:pt idx="460">
                  <c:v>97.452229299363069</c:v>
                </c:pt>
                <c:pt idx="461">
                  <c:v>97.48743718592965</c:v>
                </c:pt>
                <c:pt idx="462" formatCode="0_);[Red]\(0\)">
                  <c:v>98.802395209580837</c:v>
                </c:pt>
                <c:pt idx="465" formatCode="0_);[Red]\(0\)">
                  <c:v>97.058823529411768</c:v>
                </c:pt>
                <c:pt idx="466" formatCode="0_);[Red]\(0\)">
                  <c:v>96.19047619047619</c:v>
                </c:pt>
                <c:pt idx="467" formatCode="0_);[Red]\(0\)">
                  <c:v>98.113207547169822</c:v>
                </c:pt>
                <c:pt idx="468" formatCode="0_);[Red]\(0\)">
                  <c:v>96.732026143790847</c:v>
                </c:pt>
                <c:pt idx="469" formatCode="0_);[Red]\(0\)">
                  <c:v>96.271186440677965</c:v>
                </c:pt>
                <c:pt idx="472" formatCode="0_);[Red]\(0\)">
                  <c:v>97.701149425287369</c:v>
                </c:pt>
                <c:pt idx="473" formatCode="0_);[Red]\(0\)">
                  <c:v>98.412698412698418</c:v>
                </c:pt>
                <c:pt idx="474" formatCode="0_);[Red]\(0\)">
                  <c:v>97.872340425531917</c:v>
                </c:pt>
                <c:pt idx="475" formatCode="0_);[Red]\(0\)">
                  <c:v>89.967637540453069</c:v>
                </c:pt>
                <c:pt idx="476" formatCode="0_);[Red]\(0\)">
                  <c:v>47.904191616766468</c:v>
                </c:pt>
                <c:pt idx="479" formatCode="0_);[Red]\(0\)">
                  <c:v>97.590361445783131</c:v>
                </c:pt>
                <c:pt idx="480" formatCode="0_);[Red]\(0\)">
                  <c:v>98</c:v>
                </c:pt>
                <c:pt idx="481" formatCode="0_);[Red]\(0\)">
                  <c:v>97.931034482758619</c:v>
                </c:pt>
                <c:pt idx="482" formatCode="0_);[Red]\(0\)">
                  <c:v>95.973154362416111</c:v>
                </c:pt>
                <c:pt idx="483" formatCode="0_);[Red]\(0\)">
                  <c:v>96.470588235294116</c:v>
                </c:pt>
                <c:pt idx="486" formatCode="0_);[Red]\(0\)">
                  <c:v>92.1875</c:v>
                </c:pt>
                <c:pt idx="487" formatCode="0_);[Red]\(0\)">
                  <c:v>72.995780590717288</c:v>
                </c:pt>
                <c:pt idx="488" formatCode="0_);[Red]\(0\)">
                  <c:v>43.775100401606416</c:v>
                </c:pt>
                <c:pt idx="489" formatCode="0_);[Red]\(0\)">
                  <c:v>33.687943262411345</c:v>
                </c:pt>
                <c:pt idx="490" formatCode="0_);[Red]\(0\)">
                  <c:v>64.705882352941174</c:v>
                </c:pt>
                <c:pt idx="493" formatCode="0_);[Red]\(0\)">
                  <c:v>44.298245614035089</c:v>
                </c:pt>
                <c:pt idx="494">
                  <c:v>-3.8834951456310538</c:v>
                </c:pt>
                <c:pt idx="495">
                  <c:v>-1.3513513513513546</c:v>
                </c:pt>
                <c:pt idx="496">
                  <c:v>-12.435233160621754</c:v>
                </c:pt>
                <c:pt idx="497" formatCode="0_);[Red]\(0\)">
                  <c:v>7.9439252336448574</c:v>
                </c:pt>
                <c:pt idx="500" formatCode="0_);[Red]\(0\)">
                  <c:v>83.23699421965317</c:v>
                </c:pt>
                <c:pt idx="501" formatCode="0_);[Red]\(0\)">
                  <c:v>93.658536585365852</c:v>
                </c:pt>
                <c:pt idx="502" formatCode="0_);[Red]\(0\)">
                  <c:v>94.594594594594597</c:v>
                </c:pt>
                <c:pt idx="503" formatCode="0_);[Red]\(0\)">
                  <c:v>93.037974683544306</c:v>
                </c:pt>
                <c:pt idx="504" formatCode="0_);[Red]\(0\)">
                  <c:v>96.774193548387089</c:v>
                </c:pt>
                <c:pt idx="507" formatCode="0_);[Red]\(0\)">
                  <c:v>76.510067114093957</c:v>
                </c:pt>
                <c:pt idx="508" formatCode="0_);[Red]\(0\)">
                  <c:v>70.348837209302332</c:v>
                </c:pt>
                <c:pt idx="509" formatCode="0_);[Red]\(0\)">
                  <c:v>70.068027210884352</c:v>
                </c:pt>
                <c:pt idx="510" formatCode="0_);[Red]\(0\)">
                  <c:v>70.247933884297524</c:v>
                </c:pt>
                <c:pt idx="511" formatCode="0_);[Red]\(0\)">
                  <c:v>87.134502923976612</c:v>
                </c:pt>
                <c:pt idx="514" formatCode="0_);[Red]\(0\)">
                  <c:v>96.954314720812178</c:v>
                </c:pt>
                <c:pt idx="515" formatCode="0_);[Red]\(0\)">
                  <c:v>96.350364963503651</c:v>
                </c:pt>
                <c:pt idx="516" formatCode="0_);[Red]\(0\)">
                  <c:v>97.457627118644055</c:v>
                </c:pt>
                <c:pt idx="517" formatCode="0_);[Red]\(0\)">
                  <c:v>95.752895752895739</c:v>
                </c:pt>
                <c:pt idx="518" formatCode="0_);[Red]\(0\)">
                  <c:v>96.698113207547166</c:v>
                </c:pt>
                <c:pt idx="521" formatCode="0_);[Red]\(0\)">
                  <c:v>98.148148148148138</c:v>
                </c:pt>
                <c:pt idx="522" formatCode="0_);[Red]\(0\)">
                  <c:v>85.815602836879435</c:v>
                </c:pt>
                <c:pt idx="523" formatCode="0_);[Red]\(0\)">
                  <c:v>97.916666666666657</c:v>
                </c:pt>
                <c:pt idx="524" formatCode="0_);[Red]\(0\)">
                  <c:v>97.468354430379748</c:v>
                </c:pt>
                <c:pt idx="525" formatCode="0_);[Red]\(0\)">
                  <c:v>98.245614035087712</c:v>
                </c:pt>
                <c:pt idx="528" formatCode="0_);[Red]\(0\)">
                  <c:v>97.297297297297305</c:v>
                </c:pt>
                <c:pt idx="529" formatCode="0_);[Red]\(0\)">
                  <c:v>96.534653465346537</c:v>
                </c:pt>
                <c:pt idx="530" formatCode="0_);[Red]\(0\)">
                  <c:v>90.909090909090907</c:v>
                </c:pt>
                <c:pt idx="531" formatCode="0_);[Red]\(0\)">
                  <c:v>89.539748953974907</c:v>
                </c:pt>
                <c:pt idx="532" formatCode="0_);[Red]\(0\)">
                  <c:v>91.582491582491585</c:v>
                </c:pt>
                <c:pt idx="535" formatCode="0_);[Red]\(0\)">
                  <c:v>88.461538461538453</c:v>
                </c:pt>
                <c:pt idx="536" formatCode="0_);[Red]\(0\)">
                  <c:v>63.321799307958472</c:v>
                </c:pt>
                <c:pt idx="537" formatCode="0_);[Red]\(0\)">
                  <c:v>54</c:v>
                </c:pt>
                <c:pt idx="538" formatCode="0_);[Red]\(0\)">
                  <c:v>69.207317073170728</c:v>
                </c:pt>
                <c:pt idx="539" formatCode="0_);[Red]\(0\)">
                  <c:v>71.140939597315452</c:v>
                </c:pt>
                <c:pt idx="542" formatCode="0_);[Red]\(0\)">
                  <c:v>98.924731182795711</c:v>
                </c:pt>
                <c:pt idx="543" formatCode="0_);[Red]\(0\)">
                  <c:v>97.530864197530875</c:v>
                </c:pt>
                <c:pt idx="544" formatCode="0_);[Red]\(0\)">
                  <c:v>97.692307692307693</c:v>
                </c:pt>
                <c:pt idx="545" formatCode="0_);[Red]\(0\)">
                  <c:v>97.894736842105274</c:v>
                </c:pt>
                <c:pt idx="546" formatCode="0_);[Red]\(0\)">
                  <c:v>98.518518518518519</c:v>
                </c:pt>
                <c:pt idx="549" formatCode="0_);[Red]\(0\)">
                  <c:v>98.141263940520446</c:v>
                </c:pt>
                <c:pt idx="550" formatCode="0_);[Red]\(0\)">
                  <c:v>98.168498168498161</c:v>
                </c:pt>
                <c:pt idx="551" formatCode="0_);[Red]\(0\)">
                  <c:v>97.988505747126425</c:v>
                </c:pt>
                <c:pt idx="552" formatCode="0_);[Red]\(0\)">
                  <c:v>99.356913183279744</c:v>
                </c:pt>
                <c:pt idx="553" formatCode="0_);[Red]\(0\)">
                  <c:v>97.727272727272734</c:v>
                </c:pt>
                <c:pt idx="556" formatCode="0_);[Red]\(0\)">
                  <c:v>98.804780876494021</c:v>
                </c:pt>
                <c:pt idx="557" formatCode="0_);[Red]\(0\)">
                  <c:v>99.137931034482762</c:v>
                </c:pt>
                <c:pt idx="558" formatCode="0_);[Red]\(0\)">
                  <c:v>98.113207547169807</c:v>
                </c:pt>
                <c:pt idx="559" formatCode="0_);[Red]\(0\)">
                  <c:v>99.198717948717956</c:v>
                </c:pt>
                <c:pt idx="560" formatCode="0_);[Red]\(0\)">
                  <c:v>98.757763975155285</c:v>
                </c:pt>
                <c:pt idx="563" formatCode="0_);[Red]\(0\)">
                  <c:v>68.275862068965523</c:v>
                </c:pt>
                <c:pt idx="564" formatCode="0_);[Red]\(0\)">
                  <c:v>42.021276595744681</c:v>
                </c:pt>
                <c:pt idx="565" formatCode="0_);[Red]\(0\)">
                  <c:v>22.499999999999996</c:v>
                </c:pt>
                <c:pt idx="566" formatCode="0_);[Red]\(0\)">
                  <c:v>14.379084967320269</c:v>
                </c:pt>
                <c:pt idx="567">
                  <c:v>-2.9069767441860468</c:v>
                </c:pt>
                <c:pt idx="570">
                  <c:v>22.857142857142861</c:v>
                </c:pt>
                <c:pt idx="571">
                  <c:v>34.761904761904766</c:v>
                </c:pt>
                <c:pt idx="572">
                  <c:v>37.004405286343605</c:v>
                </c:pt>
                <c:pt idx="573">
                  <c:v>7.8787878787878824</c:v>
                </c:pt>
                <c:pt idx="574">
                  <c:v>20.786516853932589</c:v>
                </c:pt>
                <c:pt idx="577">
                  <c:v>52.657004830917863</c:v>
                </c:pt>
                <c:pt idx="578">
                  <c:v>58.767772511848349</c:v>
                </c:pt>
                <c:pt idx="579">
                  <c:v>61.016949152542374</c:v>
                </c:pt>
                <c:pt idx="580">
                  <c:v>55.80110497237569</c:v>
                </c:pt>
                <c:pt idx="581">
                  <c:v>52.38095238095238</c:v>
                </c:pt>
                <c:pt idx="584">
                  <c:v>-11.210762331838565</c:v>
                </c:pt>
                <c:pt idx="585">
                  <c:v>77.674418604651166</c:v>
                </c:pt>
                <c:pt idx="586">
                  <c:v>91.411042944785265</c:v>
                </c:pt>
                <c:pt idx="587">
                  <c:v>92.307692307692307</c:v>
                </c:pt>
                <c:pt idx="588">
                  <c:v>98.181818181818187</c:v>
                </c:pt>
                <c:pt idx="591">
                  <c:v>97.191011235955045</c:v>
                </c:pt>
                <c:pt idx="592">
                  <c:v>93.596059113300484</c:v>
                </c:pt>
                <c:pt idx="593">
                  <c:v>96.44670050761421</c:v>
                </c:pt>
                <c:pt idx="594">
                  <c:v>93.772893772893767</c:v>
                </c:pt>
                <c:pt idx="595">
                  <c:v>96.274509803921575</c:v>
                </c:pt>
                <c:pt idx="598" formatCode="0_ ">
                  <c:v>97.630331753554501</c:v>
                </c:pt>
                <c:pt idx="599">
                  <c:v>98.039215686274517</c:v>
                </c:pt>
                <c:pt idx="600">
                  <c:v>98.235294117647058</c:v>
                </c:pt>
                <c:pt idx="601">
                  <c:v>96.319018404907965</c:v>
                </c:pt>
                <c:pt idx="602">
                  <c:v>96.774193548387089</c:v>
                </c:pt>
                <c:pt idx="605">
                  <c:v>97.575757575757592</c:v>
                </c:pt>
                <c:pt idx="606">
                  <c:v>97.97570850202429</c:v>
                </c:pt>
                <c:pt idx="607">
                  <c:v>98.188405797101439</c:v>
                </c:pt>
                <c:pt idx="608">
                  <c:v>98.161764705882362</c:v>
                </c:pt>
                <c:pt idx="609">
                  <c:v>98.841698841698843</c:v>
                </c:pt>
                <c:pt idx="612" formatCode="0_ ">
                  <c:v>99.659863945578238</c:v>
                </c:pt>
                <c:pt idx="613">
                  <c:v>98.581560283687949</c:v>
                </c:pt>
                <c:pt idx="614">
                  <c:v>98.412698412698418</c:v>
                </c:pt>
                <c:pt idx="615">
                  <c:v>99.473684210526301</c:v>
                </c:pt>
                <c:pt idx="616">
                  <c:v>98.536585365853654</c:v>
                </c:pt>
                <c:pt idx="619">
                  <c:v>99.415204678362571</c:v>
                </c:pt>
                <c:pt idx="620">
                  <c:v>98.571428571428569</c:v>
                </c:pt>
                <c:pt idx="621">
                  <c:v>98.969072164948457</c:v>
                </c:pt>
                <c:pt idx="622">
                  <c:v>98.07692307692308</c:v>
                </c:pt>
                <c:pt idx="623">
                  <c:v>99.523809523809518</c:v>
                </c:pt>
                <c:pt idx="626">
                  <c:v>98.816568047337284</c:v>
                </c:pt>
                <c:pt idx="627">
                  <c:v>99.277978339350184</c:v>
                </c:pt>
                <c:pt idx="628">
                  <c:v>98.96193771626298</c:v>
                </c:pt>
                <c:pt idx="629">
                  <c:v>98.540145985401466</c:v>
                </c:pt>
                <c:pt idx="630">
                  <c:v>99.2</c:v>
                </c:pt>
                <c:pt idx="633">
                  <c:v>99.438202247191001</c:v>
                </c:pt>
                <c:pt idx="634">
                  <c:v>98.755186721991691</c:v>
                </c:pt>
                <c:pt idx="635">
                  <c:v>99.215686274509807</c:v>
                </c:pt>
                <c:pt idx="636">
                  <c:v>99.024390243902445</c:v>
                </c:pt>
                <c:pt idx="637">
                  <c:v>98.888888888888886</c:v>
                </c:pt>
                <c:pt idx="640">
                  <c:v>98.773006134969336</c:v>
                </c:pt>
                <c:pt idx="641">
                  <c:v>98.952879581151834</c:v>
                </c:pt>
                <c:pt idx="642">
                  <c:v>99.489795918367335</c:v>
                </c:pt>
                <c:pt idx="643">
                  <c:v>99.435028248587557</c:v>
                </c:pt>
                <c:pt idx="644">
                  <c:v>99.390243902439025</c:v>
                </c:pt>
                <c:pt idx="647">
                  <c:v>99.502487562189046</c:v>
                </c:pt>
                <c:pt idx="648">
                  <c:v>99.473684210526301</c:v>
                </c:pt>
                <c:pt idx="649">
                  <c:v>98.94179894179895</c:v>
                </c:pt>
                <c:pt idx="650">
                  <c:v>99.487179487179475</c:v>
                </c:pt>
                <c:pt idx="651">
                  <c:v>98.795180722891573</c:v>
                </c:pt>
                <c:pt idx="654">
                  <c:v>98.65771812080537</c:v>
                </c:pt>
                <c:pt idx="655">
                  <c:v>98.809523809523824</c:v>
                </c:pt>
                <c:pt idx="656">
                  <c:v>99.479166666666657</c:v>
                </c:pt>
                <c:pt idx="657">
                  <c:v>98.113207547169807</c:v>
                </c:pt>
                <c:pt idx="658">
                  <c:v>97.58064516129032</c:v>
                </c:pt>
                <c:pt idx="661">
                  <c:v>99.53271028037382</c:v>
                </c:pt>
                <c:pt idx="662">
                  <c:v>99.574468085106389</c:v>
                </c:pt>
                <c:pt idx="663">
                  <c:v>99.557522123893804</c:v>
                </c:pt>
                <c:pt idx="664">
                  <c:v>97.385620915032675</c:v>
                </c:pt>
                <c:pt idx="665">
                  <c:v>96.478873239436624</c:v>
                </c:pt>
                <c:pt idx="668">
                  <c:v>99.099099099099107</c:v>
                </c:pt>
                <c:pt idx="669">
                  <c:v>99.285714285714292</c:v>
                </c:pt>
                <c:pt idx="670">
                  <c:v>99.465240641711219</c:v>
                </c:pt>
                <c:pt idx="671">
                  <c:v>98.275862068965523</c:v>
                </c:pt>
                <c:pt idx="672">
                  <c:v>98.963730569948197</c:v>
                </c:pt>
                <c:pt idx="675">
                  <c:v>99.324324324324323</c:v>
                </c:pt>
                <c:pt idx="676">
                  <c:v>98.557692307692307</c:v>
                </c:pt>
                <c:pt idx="677">
                  <c:v>99.358974358974365</c:v>
                </c:pt>
                <c:pt idx="678">
                  <c:v>99.492385786802018</c:v>
                </c:pt>
                <c:pt idx="679">
                  <c:v>99.130434782608702</c:v>
                </c:pt>
                <c:pt idx="682">
                  <c:v>99.537037037037024</c:v>
                </c:pt>
                <c:pt idx="683">
                  <c:v>99.722991689750685</c:v>
                </c:pt>
                <c:pt idx="684">
                  <c:v>99.710982658959537</c:v>
                </c:pt>
                <c:pt idx="685">
                  <c:v>99.393939393939377</c:v>
                </c:pt>
                <c:pt idx="686">
                  <c:v>99.585062240663888</c:v>
                </c:pt>
                <c:pt idx="689">
                  <c:v>98.809523809523824</c:v>
                </c:pt>
                <c:pt idx="690">
                  <c:v>99.438202247191001</c:v>
                </c:pt>
                <c:pt idx="691">
                  <c:v>99.487179487179475</c:v>
                </c:pt>
                <c:pt idx="692">
                  <c:v>99.479166666666657</c:v>
                </c:pt>
                <c:pt idx="693" formatCode="0_);[Red]\(0\)">
                  <c:v>99.47643979057591</c:v>
                </c:pt>
                <c:pt idx="696" formatCode="0_);[Red]\(0\)">
                  <c:v>99.141630901287556</c:v>
                </c:pt>
                <c:pt idx="697" formatCode="0_);[Red]\(0\)">
                  <c:v>99.630996309963095</c:v>
                </c:pt>
                <c:pt idx="698" formatCode="0_);[Red]\(0\)">
                  <c:v>99.545454545454547</c:v>
                </c:pt>
                <c:pt idx="699" formatCode="0_);[Red]\(0\)">
                  <c:v>98.963730569948197</c:v>
                </c:pt>
                <c:pt idx="700" formatCode="0_);[Red]\(0\)">
                  <c:v>99.696048632218833</c:v>
                </c:pt>
                <c:pt idx="703" formatCode="0_);[Red]\(0\)">
                  <c:v>99.183673469387756</c:v>
                </c:pt>
                <c:pt idx="704" formatCode="0_);[Red]\(0\)">
                  <c:v>99.043062200956939</c:v>
                </c:pt>
                <c:pt idx="705" formatCode="0_);[Red]\(0\)">
                  <c:v>98.412698412698404</c:v>
                </c:pt>
                <c:pt idx="706" formatCode="0_);[Red]\(0\)">
                  <c:v>99.489795918367335</c:v>
                </c:pt>
                <c:pt idx="707" formatCode="0_);[Red]\(0\)">
                  <c:v>97.311827956989248</c:v>
                </c:pt>
                <c:pt idx="710" formatCode="0_);[Red]\(0\)">
                  <c:v>98.393574297188763</c:v>
                </c:pt>
                <c:pt idx="711" formatCode="0_);[Red]\(0\)">
                  <c:v>94.841269841269835</c:v>
                </c:pt>
                <c:pt idx="712" formatCode="0_);[Red]\(0\)">
                  <c:v>97.422680412371136</c:v>
                </c:pt>
                <c:pt idx="713" formatCode="0_);[Red]\(0\)">
                  <c:v>98.369565217391298</c:v>
                </c:pt>
                <c:pt idx="714" formatCode="0_);[Red]\(0\)">
                  <c:v>93.577981651376135</c:v>
                </c:pt>
                <c:pt idx="717" formatCode="0_);[Red]\(0\)">
                  <c:v>91.803278688524586</c:v>
                </c:pt>
                <c:pt idx="718" formatCode="0_);[Red]\(0\)">
                  <c:v>94.512195121951208</c:v>
                </c:pt>
                <c:pt idx="719" formatCode="0_);[Red]\(0\)">
                  <c:v>63.846153846153854</c:v>
                </c:pt>
                <c:pt idx="720" formatCode="0_);[Red]\(0\)">
                  <c:v>49.146757679180887</c:v>
                </c:pt>
                <c:pt idx="721" formatCode="0_);[Red]\(0\)">
                  <c:v>46.289752650176681</c:v>
                </c:pt>
                <c:pt idx="724" formatCode="0_);[Red]\(0\)">
                  <c:v>50.344827586206897</c:v>
                </c:pt>
                <c:pt idx="725" formatCode="0_);[Red]\(0\)">
                  <c:v>60.606060606060609</c:v>
                </c:pt>
                <c:pt idx="726" formatCode="0_);[Red]\(0\)">
                  <c:v>66.944444444444457</c:v>
                </c:pt>
                <c:pt idx="727" formatCode="0_);[Red]\(0\)">
                  <c:v>59.635416666666664</c:v>
                </c:pt>
                <c:pt idx="728" formatCode="0_);[Red]\(0\)">
                  <c:v>47.177419354838712</c:v>
                </c:pt>
                <c:pt idx="731" formatCode="0_);[Red]\(0\)">
                  <c:v>79.702970297029722</c:v>
                </c:pt>
                <c:pt idx="732" formatCode="0_);[Red]\(0\)">
                  <c:v>91.317365269461078</c:v>
                </c:pt>
                <c:pt idx="733" formatCode="0_);[Red]\(0\)">
                  <c:v>97.15302491103202</c:v>
                </c:pt>
                <c:pt idx="734" formatCode="0_);[Red]\(0\)">
                  <c:v>88.372093023255815</c:v>
                </c:pt>
                <c:pt idx="735" formatCode="0_);[Red]\(0\)">
                  <c:v>94.871794871794876</c:v>
                </c:pt>
                <c:pt idx="738" formatCode="0_);[Red]\(0\)">
                  <c:v>56.102362204724407</c:v>
                </c:pt>
                <c:pt idx="739" formatCode="0_);[Red]\(0\)">
                  <c:v>16.013071895424844</c:v>
                </c:pt>
                <c:pt idx="740" formatCode="0_);[Red]\(0\)">
                  <c:v>17.538461538461537</c:v>
                </c:pt>
                <c:pt idx="741" formatCode="0_);[Red]\(0\)">
                  <c:v>17.915309446254071</c:v>
                </c:pt>
                <c:pt idx="742" formatCode="0_);[Red]\(0\)">
                  <c:v>26.377952755905511</c:v>
                </c:pt>
                <c:pt idx="745" formatCode="0_);[Red]\(0\)">
                  <c:v>98.757763975155285</c:v>
                </c:pt>
                <c:pt idx="746" formatCode="0_);[Red]\(0\)">
                  <c:v>98.795180722891573</c:v>
                </c:pt>
                <c:pt idx="747" formatCode="0_);[Red]\(0\)">
                  <c:v>98.936170212765958</c:v>
                </c:pt>
                <c:pt idx="748" formatCode="0_);[Red]\(0\)">
                  <c:v>98.660714285714278</c:v>
                </c:pt>
                <c:pt idx="749" formatCode="0_);[Red]\(0\)">
                  <c:v>86.962025316455708</c:v>
                </c:pt>
                <c:pt idx="752" formatCode="0_);[Red]\(0\)">
                  <c:v>94.535519125683066</c:v>
                </c:pt>
                <c:pt idx="753" formatCode="0_);[Red]\(0\)">
                  <c:v>96.710526315789465</c:v>
                </c:pt>
                <c:pt idx="754" formatCode="0_);[Red]\(0\)">
                  <c:v>97.285067873303163</c:v>
                </c:pt>
                <c:pt idx="755" formatCode="0_);[Red]\(0\)">
                  <c:v>96.812749003984067</c:v>
                </c:pt>
                <c:pt idx="756" formatCode="0_);[Red]\(0\)">
                  <c:v>96.590909090909093</c:v>
                </c:pt>
                <c:pt idx="759" formatCode="0_);[Red]\(0\)">
                  <c:v>97.6</c:v>
                </c:pt>
                <c:pt idx="760" formatCode="0_);[Red]\(0\)">
                  <c:v>99.339933993399342</c:v>
                </c:pt>
                <c:pt idx="761" formatCode="0_);[Red]\(0\)">
                  <c:v>99.275362318840592</c:v>
                </c:pt>
                <c:pt idx="762" formatCode="0_);[Red]\(0\)">
                  <c:v>99.459459459459453</c:v>
                </c:pt>
                <c:pt idx="763" formatCode="0_);[Red]\(0\)">
                  <c:v>99.065420560747668</c:v>
                </c:pt>
                <c:pt idx="766" formatCode="0_);[Red]\(0\)">
                  <c:v>98.367346938775512</c:v>
                </c:pt>
                <c:pt idx="767" formatCode="0_);[Red]\(0\)">
                  <c:v>99.595141700404852</c:v>
                </c:pt>
                <c:pt idx="768" formatCode="0_);[Red]\(0\)">
                  <c:v>99.444444444444429</c:v>
                </c:pt>
                <c:pt idx="769" formatCode="0_);[Red]\(0\)">
                  <c:v>99.061032863849775</c:v>
                </c:pt>
                <c:pt idx="770" formatCode="0_);[Red]\(0\)">
                  <c:v>99.315068493150676</c:v>
                </c:pt>
                <c:pt idx="773" formatCode="0_);[Red]\(0\)">
                  <c:v>99.590163934426229</c:v>
                </c:pt>
                <c:pt idx="774" formatCode="0_);[Red]\(0\)">
                  <c:v>98.067632850241552</c:v>
                </c:pt>
                <c:pt idx="775" formatCode="0_);[Red]\(0\)">
                  <c:v>98.913043478260875</c:v>
                </c:pt>
                <c:pt idx="776" formatCode="0_);[Red]\(0\)">
                  <c:v>98.148148148148138</c:v>
                </c:pt>
                <c:pt idx="777" formatCode="0_);[Red]\(0\)">
                  <c:v>98.507462686567166</c:v>
                </c:pt>
                <c:pt idx="780" formatCode="0_);[Red]\(0\)">
                  <c:v>97.368421052631575</c:v>
                </c:pt>
                <c:pt idx="781" formatCode="0_);[Red]\(0\)">
                  <c:v>93.61702127659575</c:v>
                </c:pt>
                <c:pt idx="782" formatCode="0_);[Red]\(0\)">
                  <c:v>97.126436781609186</c:v>
                </c:pt>
                <c:pt idx="783" formatCode="0_);[Red]\(0\)">
                  <c:v>97.826086956521735</c:v>
                </c:pt>
                <c:pt idx="784" formatCode="0_);[Red]\(0\)">
                  <c:v>97.61904761904762</c:v>
                </c:pt>
                <c:pt idx="787" formatCode="0_);[Red]\(0\)">
                  <c:v>91.044776119402997</c:v>
                </c:pt>
                <c:pt idx="788" formatCode="0_);[Red]\(0\)">
                  <c:v>97.142857142857125</c:v>
                </c:pt>
                <c:pt idx="789" formatCode="0_);[Red]\(0\)">
                  <c:v>98.496240601503757</c:v>
                </c:pt>
                <c:pt idx="790" formatCode="0_);[Red]\(0\)">
                  <c:v>98.666666666666671</c:v>
                </c:pt>
                <c:pt idx="791" formatCode="0_);[Red]\(0\)">
                  <c:v>97.826086956521749</c:v>
                </c:pt>
                <c:pt idx="794" formatCode="0_);[Red]\(0\)">
                  <c:v>97.385620915032675</c:v>
                </c:pt>
                <c:pt idx="795" formatCode="0_);[Red]\(0\)">
                  <c:v>99.378881987577628</c:v>
                </c:pt>
                <c:pt idx="796" formatCode="0_);[Red]\(0\)">
                  <c:v>98.901098901098905</c:v>
                </c:pt>
                <c:pt idx="797" formatCode="0_);[Red]\(0\)">
                  <c:v>98.918918918918919</c:v>
                </c:pt>
                <c:pt idx="798" formatCode="0_);[Red]\(0\)">
                  <c:v>98.4375</c:v>
                </c:pt>
                <c:pt idx="801" formatCode="0_);[Red]\(0\)">
                  <c:v>98.581560283687949</c:v>
                </c:pt>
                <c:pt idx="802" formatCode="0_);[Red]\(0\)">
                  <c:v>99.319727891156461</c:v>
                </c:pt>
                <c:pt idx="803" formatCode="0_);[Red]\(0\)">
                  <c:v>97.701149425287355</c:v>
                </c:pt>
                <c:pt idx="804" formatCode="0_);[Red]\(0\)">
                  <c:v>98.113207547169807</c:v>
                </c:pt>
                <c:pt idx="805" formatCode="0_);[Red]\(0\)">
                  <c:v>96.774193548387103</c:v>
                </c:pt>
                <c:pt idx="808" formatCode="0_);[Red]\(0\)">
                  <c:v>98.734177215189874</c:v>
                </c:pt>
                <c:pt idx="809" formatCode="0_);[Red]\(0\)">
                  <c:v>98.773006134969336</c:v>
                </c:pt>
                <c:pt idx="810" formatCode="0_);[Red]\(0\)">
                  <c:v>98.611111111111114</c:v>
                </c:pt>
                <c:pt idx="811" formatCode="0_);[Red]\(0\)">
                  <c:v>98.084291187739453</c:v>
                </c:pt>
                <c:pt idx="812" formatCode="0_);[Red]\(0\)">
                  <c:v>97.701149425287355</c:v>
                </c:pt>
                <c:pt idx="815" formatCode="0_);[Red]\(0\)">
                  <c:v>97.058823529411768</c:v>
                </c:pt>
                <c:pt idx="816" formatCode="0_);[Red]\(0\)">
                  <c:v>91.954022988505741</c:v>
                </c:pt>
                <c:pt idx="817" formatCode="0_);[Red]\(0\)">
                  <c:v>85.207100591715985</c:v>
                </c:pt>
                <c:pt idx="818" formatCode="0_);[Red]\(0\)">
                  <c:v>94.73684210526315</c:v>
                </c:pt>
                <c:pt idx="819" formatCode="0_);[Red]\(0\)">
                  <c:v>95.02762430939228</c:v>
                </c:pt>
                <c:pt idx="822" formatCode="0_);[Red]\(0\)">
                  <c:v>84.653465346534645</c:v>
                </c:pt>
                <c:pt idx="823" formatCode="0_);[Red]\(0\)">
                  <c:v>97.222222222222214</c:v>
                </c:pt>
                <c:pt idx="824" formatCode="0_);[Red]\(0\)">
                  <c:v>97.969543147208128</c:v>
                </c:pt>
                <c:pt idx="825" formatCode="0_);[Red]\(0\)">
                  <c:v>98.224852071005913</c:v>
                </c:pt>
                <c:pt idx="826" formatCode="0_);[Red]\(0\)">
                  <c:v>98.285714285714278</c:v>
                </c:pt>
                <c:pt idx="829" formatCode="0_);[Red]\(0\)">
                  <c:v>98.963730569948197</c:v>
                </c:pt>
                <c:pt idx="830" formatCode="0_);[Red]\(0\)">
                  <c:v>98.581560283687949</c:v>
                </c:pt>
                <c:pt idx="831" formatCode="0_);[Red]\(0\)">
                  <c:v>97.435897435897431</c:v>
                </c:pt>
                <c:pt idx="832" formatCode="0_);[Red]\(0\)">
                  <c:v>98.832684824902714</c:v>
                </c:pt>
                <c:pt idx="833" formatCode="0_);[Red]\(0\)">
                  <c:v>99.148936170212764</c:v>
                </c:pt>
                <c:pt idx="836" formatCode="0_);[Red]\(0\)">
                  <c:v>97.841726618705025</c:v>
                </c:pt>
                <c:pt idx="837" formatCode="0_);[Red]\(0\)">
                  <c:v>98.675496688741731</c:v>
                </c:pt>
                <c:pt idx="838" formatCode="0_);[Red]\(0\)">
                  <c:v>98.148148148148138</c:v>
                </c:pt>
                <c:pt idx="839" formatCode="0_);[Red]\(0\)">
                  <c:v>97.61904761904762</c:v>
                </c:pt>
                <c:pt idx="840" formatCode="0_);[Red]\(0\)">
                  <c:v>96.932515337423311</c:v>
                </c:pt>
                <c:pt idx="843" formatCode="0_);[Red]\(0\)">
                  <c:v>99.428571428571416</c:v>
                </c:pt>
                <c:pt idx="844" formatCode="0_);[Red]\(0\)">
                  <c:v>99.333333333333343</c:v>
                </c:pt>
                <c:pt idx="845" formatCode="0_);[Red]\(0\)">
                  <c:v>99.295774647887328</c:v>
                </c:pt>
                <c:pt idx="846" formatCode="0_);[Red]\(0\)">
                  <c:v>99.363057324840767</c:v>
                </c:pt>
                <c:pt idx="847" formatCode="0_);[Red]\(0\)">
                  <c:v>97.80219780219781</c:v>
                </c:pt>
                <c:pt idx="850" formatCode="0_);[Red]\(0\)">
                  <c:v>97.446808510638292</c:v>
                </c:pt>
                <c:pt idx="851" formatCode="0_);[Red]\(0\)">
                  <c:v>98.395721925133685</c:v>
                </c:pt>
                <c:pt idx="852" formatCode="0_);[Red]\(0\)">
                  <c:v>95.850622406639005</c:v>
                </c:pt>
                <c:pt idx="853" formatCode="0_);[Red]\(0\)">
                  <c:v>99.224806201550393</c:v>
                </c:pt>
                <c:pt idx="854" formatCode="0_);[Red]\(0\)">
                  <c:v>99.145299145299148</c:v>
                </c:pt>
                <c:pt idx="857" formatCode="0_);[Red]\(0\)">
                  <c:v>99.078341013824883</c:v>
                </c:pt>
                <c:pt idx="858" formatCode="0_);[Red]\(0\)">
                  <c:v>99.470899470899468</c:v>
                </c:pt>
                <c:pt idx="859" formatCode="0_);[Red]\(0\)">
                  <c:v>98.83720930232559</c:v>
                </c:pt>
                <c:pt idx="860" formatCode="0_);[Red]\(0\)">
                  <c:v>98.941798941798936</c:v>
                </c:pt>
                <c:pt idx="861" formatCode="0_);[Red]\(0\)">
                  <c:v>98.984771573604064</c:v>
                </c:pt>
                <c:pt idx="864" formatCode="0_);[Red]\(0\)">
                  <c:v>99.248120300751879</c:v>
                </c:pt>
                <c:pt idx="865" formatCode="0_);[Red]\(0\)">
                  <c:v>99.300699300699307</c:v>
                </c:pt>
                <c:pt idx="866" formatCode="0_);[Red]\(0\)">
                  <c:v>99.534883720930225</c:v>
                </c:pt>
                <c:pt idx="867" formatCode="0_);[Red]\(0\)">
                  <c:v>99.553571428571416</c:v>
                </c:pt>
                <c:pt idx="868" formatCode="0_);[Red]\(0\)">
                  <c:v>99.050632911392398</c:v>
                </c:pt>
                <c:pt idx="871" formatCode="0_);[Red]\(0\)">
                  <c:v>98.684210526315795</c:v>
                </c:pt>
                <c:pt idx="872" formatCode="0_);[Red]\(0\)">
                  <c:v>99.029126213592235</c:v>
                </c:pt>
                <c:pt idx="873" formatCode="0_);[Red]\(0\)">
                  <c:v>98.672566371681413</c:v>
                </c:pt>
                <c:pt idx="874" formatCode="0_);[Red]\(0\)">
                  <c:v>98.181818181818187</c:v>
                </c:pt>
                <c:pt idx="875" formatCode="0_);[Red]\(0\)">
                  <c:v>99.350649350649363</c:v>
                </c:pt>
                <c:pt idx="878" formatCode="0_);[Red]\(0\)">
                  <c:v>98.095238095238102</c:v>
                </c:pt>
                <c:pt idx="879" formatCode="0_);[Red]\(0\)">
                  <c:v>97.872340425531917</c:v>
                </c:pt>
                <c:pt idx="880" formatCode="0_);[Red]\(0\)">
                  <c:v>97.959183673469383</c:v>
                </c:pt>
                <c:pt idx="881" formatCode="0_);[Red]\(0\)">
                  <c:v>89.375</c:v>
                </c:pt>
                <c:pt idx="882" formatCode="0_);[Red]\(0\)">
                  <c:v>64.189189189189193</c:v>
                </c:pt>
                <c:pt idx="884" formatCode="0_);[Red]\(0\)">
                  <c:v>35.570469798657726</c:v>
                </c:pt>
                <c:pt idx="885" formatCode="0_);[Red]\(0\)">
                  <c:v>37.820512820512825</c:v>
                </c:pt>
                <c:pt idx="886" formatCode="0_);[Red]\(0\)">
                  <c:v>68.75</c:v>
                </c:pt>
                <c:pt idx="887" formatCode="0_);[Red]\(0\)">
                  <c:v>98.958333333333343</c:v>
                </c:pt>
                <c:pt idx="888" formatCode="0_);[Red]\(0\)">
                  <c:v>98.029556650246306</c:v>
                </c:pt>
                <c:pt idx="889" formatCode="0_);[Red]\(0\)">
                  <c:v>98.742138364779876</c:v>
                </c:pt>
                <c:pt idx="892" formatCode="0_);[Red]\(0\)">
                  <c:v>98.214285714285722</c:v>
                </c:pt>
                <c:pt idx="893" formatCode="0_);[Red]\(0\)">
                  <c:v>97.282608695652172</c:v>
                </c:pt>
                <c:pt idx="894" formatCode="0_);[Red]\(0\)">
                  <c:v>76.96335078534031</c:v>
                </c:pt>
                <c:pt idx="895" formatCode="0_);[Red]\(0\)">
                  <c:v>64.912280701754383</c:v>
                </c:pt>
                <c:pt idx="896" formatCode="0_);[Red]\(0\)">
                  <c:v>59.259259259259252</c:v>
                </c:pt>
                <c:pt idx="899" formatCode="0_);[Red]\(0\)">
                  <c:v>22.222222222222225</c:v>
                </c:pt>
                <c:pt idx="900" formatCode="0_);[Red]\(0\)">
                  <c:v>21.468926553672311</c:v>
                </c:pt>
                <c:pt idx="901" formatCode="0_);[Red]\(0\)">
                  <c:v>62.087912087912088</c:v>
                </c:pt>
                <c:pt idx="902" formatCode="0_);[Red]\(0\)">
                  <c:v>66.83673469387756</c:v>
                </c:pt>
                <c:pt idx="903" formatCode="0_);[Red]\(0\)">
                  <c:v>89.247311827956992</c:v>
                </c:pt>
                <c:pt idx="906" formatCode="0_);[Red]\(0\)">
                  <c:v>83.188405797101453</c:v>
                </c:pt>
                <c:pt idx="907" formatCode="0_);[Red]\(0\)">
                  <c:v>93.461538461538467</c:v>
                </c:pt>
                <c:pt idx="908" formatCode="0_);[Red]\(0\)">
                  <c:v>97.247706422018339</c:v>
                </c:pt>
                <c:pt idx="909" formatCode="0_);[Red]\(0\)">
                  <c:v>99.134199134199136</c:v>
                </c:pt>
                <c:pt idx="910" formatCode="0_);[Red]\(0\)">
                  <c:v>99.712643678160916</c:v>
                </c:pt>
                <c:pt idx="913" formatCode="0_);[Red]\(0\)">
                  <c:v>99.456521739130437</c:v>
                </c:pt>
                <c:pt idx="914" formatCode="0_);[Red]\(0\)">
                  <c:v>97.046413502109701</c:v>
                </c:pt>
                <c:pt idx="915" formatCode="0_);[Red]\(0\)">
                  <c:v>98.709677419354847</c:v>
                </c:pt>
                <c:pt idx="916" formatCode="0_);[Red]\(0\)">
                  <c:v>98.107255520504737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03144"/>
        <c:axId val="171301968"/>
      </c:lineChart>
      <c:dateAx>
        <c:axId val="171303144"/>
        <c:scaling>
          <c:orientation val="minMax"/>
          <c:max val="44136"/>
          <c:min val="43191"/>
        </c:scaling>
        <c:delete val="0"/>
        <c:axPos val="b"/>
        <c:numFmt formatCode="yyyy/mm/dd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1301968"/>
        <c:crosses val="autoZero"/>
        <c:auto val="1"/>
        <c:lblOffset val="100"/>
        <c:baseTimeUnit val="days"/>
      </c:dateAx>
      <c:valAx>
        <c:axId val="171301968"/>
        <c:scaling>
          <c:orientation val="minMax"/>
          <c:max val="1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17130314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5</xdr:row>
      <xdr:rowOff>137160</xdr:rowOff>
    </xdr:from>
    <xdr:to>
      <xdr:col>41</xdr:col>
      <xdr:colOff>777240</xdr:colOff>
      <xdr:row>35</xdr:row>
      <xdr:rowOff>15240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220980</xdr:colOff>
      <xdr:row>5</xdr:row>
      <xdr:rowOff>68580</xdr:rowOff>
    </xdr:from>
    <xdr:to>
      <xdr:col>49</xdr:col>
      <xdr:colOff>441960</xdr:colOff>
      <xdr:row>36</xdr:row>
      <xdr:rowOff>30480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3.144.41\Users\N000046225\AppData\Roaming\Microsoft\Excel\&#24290;&#27700;&#22580;LS&#20302;&#40573;&#31995;&#32113;&#28155;&#21152;&#30967;&#37240;&#28204;&#354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&#24290;&#27700;&#22580;LS&#20302;&#40573;&#31995;&#32113;&#28155;&#21152;&#30967;&#37240;&#28204;&#35430;(&#25976;&#25818;)%20%202020%2009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3.144.41\&#21508;&#32068;&#23384;&#25918;&#21312;\&#25216;&#34899;&#34389;&#24037;&#20316;&#29694;&#27841;\2018&#24180;\20181119-20181126&#25216;&#34899;&#34389;&#24037;&#20316;&#29694;&#27841;&#36913;&#22577;\&#24290;&#27700;&#22580;LS&#20302;&#40573;&#31995;&#32113;&#28155;&#21152;&#30967;&#37240;&#28204;&#35430;%202018%20100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磷酸"/>
      <sheetName val="COD"/>
      <sheetName val="pH"/>
      <sheetName val="氨氮"/>
      <sheetName val="NO2- NO3-"/>
      <sheetName val="氯鹽濃度"/>
      <sheetName val="彙整"/>
      <sheetName val="彙整2"/>
      <sheetName val="比較"/>
      <sheetName val="LS"/>
      <sheetName val="HS"/>
      <sheetName val="MBR"/>
      <sheetName val="回收水性質"/>
      <sheetName val="月平均"/>
      <sheetName val="週平均值"/>
    </sheetNames>
    <sheetDataSet>
      <sheetData sheetId="0" refreshError="1">
        <row r="344">
          <cell r="C344">
            <v>2.12</v>
          </cell>
        </row>
        <row r="346">
          <cell r="C346">
            <v>1.59</v>
          </cell>
        </row>
        <row r="348">
          <cell r="C348">
            <v>1.78</v>
          </cell>
        </row>
        <row r="351">
          <cell r="C351">
            <v>1.71</v>
          </cell>
        </row>
        <row r="353">
          <cell r="C353">
            <v>8.5</v>
          </cell>
        </row>
        <row r="355">
          <cell r="C355">
            <v>5.9</v>
          </cell>
        </row>
        <row r="358">
          <cell r="C358">
            <v>0.47</v>
          </cell>
        </row>
        <row r="360">
          <cell r="C360">
            <v>1.49</v>
          </cell>
        </row>
        <row r="362">
          <cell r="C362">
            <v>0.5</v>
          </cell>
        </row>
      </sheetData>
      <sheetData sheetId="1" refreshError="1">
        <row r="375">
          <cell r="C375">
            <v>984</v>
          </cell>
          <cell r="D375">
            <v>32.9</v>
          </cell>
        </row>
        <row r="376">
          <cell r="C376">
            <v>698</v>
          </cell>
          <cell r="D376">
            <v>31</v>
          </cell>
        </row>
        <row r="377">
          <cell r="C377">
            <v>830</v>
          </cell>
          <cell r="D377">
            <v>37.700000000000003</v>
          </cell>
        </row>
        <row r="378">
          <cell r="C378">
            <v>1184</v>
          </cell>
          <cell r="D378">
            <v>39.6</v>
          </cell>
        </row>
        <row r="379">
          <cell r="C379">
            <v>1150</v>
          </cell>
          <cell r="D379">
            <v>38.4</v>
          </cell>
        </row>
        <row r="380">
          <cell r="C380">
            <v>1080</v>
          </cell>
          <cell r="D380">
            <v>42.5</v>
          </cell>
        </row>
        <row r="381">
          <cell r="C381">
            <v>956</v>
          </cell>
          <cell r="D381">
            <v>42.8</v>
          </cell>
        </row>
        <row r="382">
          <cell r="C382">
            <v>1241</v>
          </cell>
          <cell r="D382">
            <v>46.1</v>
          </cell>
        </row>
        <row r="383">
          <cell r="C383">
            <v>1069</v>
          </cell>
          <cell r="D383">
            <v>52.5</v>
          </cell>
        </row>
        <row r="384">
          <cell r="C384">
            <v>1043</v>
          </cell>
          <cell r="D384">
            <v>45.1</v>
          </cell>
        </row>
        <row r="385">
          <cell r="C385">
            <v>980</v>
          </cell>
          <cell r="D385">
            <v>45</v>
          </cell>
        </row>
        <row r="386">
          <cell r="C386">
            <v>917</v>
          </cell>
          <cell r="D386">
            <v>41.4</v>
          </cell>
        </row>
        <row r="387">
          <cell r="C387">
            <v>944</v>
          </cell>
          <cell r="D387">
            <v>48</v>
          </cell>
        </row>
        <row r="388">
          <cell r="C388">
            <v>874</v>
          </cell>
          <cell r="D388">
            <v>43.8</v>
          </cell>
        </row>
        <row r="389">
          <cell r="C389">
            <v>817</v>
          </cell>
          <cell r="D389">
            <v>39.799999999999997</v>
          </cell>
        </row>
        <row r="390">
          <cell r="C390">
            <v>966</v>
          </cell>
          <cell r="D390">
            <v>34.200000000000003</v>
          </cell>
        </row>
        <row r="391">
          <cell r="C391">
            <v>1614</v>
          </cell>
          <cell r="D391">
            <v>58.6</v>
          </cell>
        </row>
        <row r="392">
          <cell r="C392">
            <v>908</v>
          </cell>
          <cell r="D392">
            <v>43.5</v>
          </cell>
        </row>
        <row r="393">
          <cell r="C393">
            <v>1008</v>
          </cell>
          <cell r="D393">
            <v>37.299999999999997</v>
          </cell>
        </row>
        <row r="394">
          <cell r="C394">
            <v>1040</v>
          </cell>
          <cell r="D394">
            <v>34.700000000000003</v>
          </cell>
        </row>
        <row r="395">
          <cell r="C395">
            <v>1008</v>
          </cell>
          <cell r="D395">
            <v>42.1</v>
          </cell>
        </row>
      </sheetData>
      <sheetData sheetId="2" refreshError="1">
        <row r="344">
          <cell r="B344">
            <v>7</v>
          </cell>
          <cell r="C344">
            <v>7</v>
          </cell>
        </row>
        <row r="346">
          <cell r="C346">
            <v>7.2</v>
          </cell>
        </row>
        <row r="348">
          <cell r="C348">
            <v>7.4</v>
          </cell>
        </row>
        <row r="351">
          <cell r="B351">
            <v>7.1</v>
          </cell>
          <cell r="C351">
            <v>7.3</v>
          </cell>
        </row>
        <row r="353">
          <cell r="C353">
            <v>7.5</v>
          </cell>
        </row>
        <row r="355">
          <cell r="C355">
            <v>7.4</v>
          </cell>
        </row>
        <row r="358">
          <cell r="B358">
            <v>7.1</v>
          </cell>
          <cell r="C358">
            <v>7.2</v>
          </cell>
        </row>
        <row r="360">
          <cell r="C360">
            <v>7.3</v>
          </cell>
        </row>
        <row r="362">
          <cell r="C362">
            <v>7</v>
          </cell>
        </row>
      </sheetData>
      <sheetData sheetId="3" refreshError="1">
        <row r="375">
          <cell r="C375">
            <v>20.3</v>
          </cell>
          <cell r="D375">
            <v>0.2</v>
          </cell>
        </row>
        <row r="376">
          <cell r="C376">
            <v>30.7</v>
          </cell>
          <cell r="D376">
            <v>0.4</v>
          </cell>
        </row>
        <row r="377">
          <cell r="C377">
            <v>19.2</v>
          </cell>
          <cell r="D377">
            <v>0.2</v>
          </cell>
        </row>
        <row r="378">
          <cell r="C378">
            <v>18.7</v>
          </cell>
          <cell r="D378">
            <v>0.4</v>
          </cell>
        </row>
        <row r="379">
          <cell r="C379">
            <v>21.4</v>
          </cell>
          <cell r="D379">
            <v>0.3</v>
          </cell>
        </row>
        <row r="380">
          <cell r="D380">
            <v>0.3</v>
          </cell>
        </row>
        <row r="381">
          <cell r="D381">
            <v>0.4</v>
          </cell>
        </row>
        <row r="382">
          <cell r="C382">
            <v>15</v>
          </cell>
          <cell r="D382">
            <v>1.1000000000000001</v>
          </cell>
        </row>
        <row r="383">
          <cell r="C383">
            <v>16.7</v>
          </cell>
          <cell r="D383">
            <v>0.8</v>
          </cell>
        </row>
        <row r="384">
          <cell r="C384">
            <v>21.4</v>
          </cell>
          <cell r="D384">
            <v>0.7</v>
          </cell>
        </row>
        <row r="385">
          <cell r="C385">
            <v>25.4</v>
          </cell>
          <cell r="D385">
            <v>1.5</v>
          </cell>
        </row>
        <row r="386">
          <cell r="C386">
            <v>22.1</v>
          </cell>
          <cell r="D386">
            <v>0.6</v>
          </cell>
        </row>
        <row r="387">
          <cell r="D387">
            <v>0.6</v>
          </cell>
        </row>
        <row r="388">
          <cell r="D388">
            <v>2.2999999999999998</v>
          </cell>
        </row>
        <row r="389">
          <cell r="C389">
            <v>20.2</v>
          </cell>
          <cell r="D389">
            <v>0.5</v>
          </cell>
        </row>
        <row r="390">
          <cell r="C390">
            <v>20.7</v>
          </cell>
          <cell r="D390">
            <v>0.4</v>
          </cell>
        </row>
        <row r="391">
          <cell r="C391">
            <v>17.8</v>
          </cell>
          <cell r="D391">
            <v>0.3</v>
          </cell>
        </row>
        <row r="392">
          <cell r="C392">
            <v>14.1</v>
          </cell>
          <cell r="D392">
            <v>0.3</v>
          </cell>
        </row>
        <row r="393">
          <cell r="C393">
            <v>23.4</v>
          </cell>
          <cell r="D393">
            <v>0.7</v>
          </cell>
        </row>
        <row r="394">
          <cell r="D394">
            <v>0.7</v>
          </cell>
        </row>
        <row r="395">
          <cell r="D395">
            <v>1.6</v>
          </cell>
        </row>
      </sheetData>
      <sheetData sheetId="4" refreshError="1">
        <row r="340">
          <cell r="J340">
            <v>3.0664516129032258</v>
          </cell>
        </row>
        <row r="342">
          <cell r="J342">
            <v>2.8632258064516125</v>
          </cell>
        </row>
        <row r="345">
          <cell r="I345">
            <v>0</v>
          </cell>
          <cell r="J345">
            <v>2.3890322580645162</v>
          </cell>
          <cell r="K345">
            <v>4.7916129032258059</v>
          </cell>
        </row>
        <row r="347">
          <cell r="I347">
            <v>0</v>
          </cell>
          <cell r="J347">
            <v>1.7296774193548388</v>
          </cell>
          <cell r="K347">
            <v>6.701935483870967</v>
          </cell>
        </row>
        <row r="349">
          <cell r="I349">
            <v>0</v>
          </cell>
          <cell r="J349">
            <v>2.4658064516129032</v>
          </cell>
          <cell r="K349">
            <v>8.9306451612903217</v>
          </cell>
        </row>
        <row r="352">
          <cell r="I352">
            <v>0</v>
          </cell>
          <cell r="J352">
            <v>2.8722580645161293</v>
          </cell>
          <cell r="K352">
            <v>4.669677419354838</v>
          </cell>
        </row>
        <row r="354">
          <cell r="I354">
            <v>0</v>
          </cell>
          <cell r="J354">
            <v>2.5019354838709678</v>
          </cell>
          <cell r="K354">
            <v>8.6325806451612888</v>
          </cell>
        </row>
        <row r="356">
          <cell r="I356">
            <v>0</v>
          </cell>
          <cell r="J356">
            <v>2.4703225806451612</v>
          </cell>
          <cell r="K356">
            <v>11.635806451612904</v>
          </cell>
        </row>
        <row r="359">
          <cell r="I359">
            <v>0</v>
          </cell>
          <cell r="J359">
            <v>2.5606451612903225</v>
          </cell>
          <cell r="K359">
            <v>14.824193548387099</v>
          </cell>
        </row>
        <row r="361">
          <cell r="I361">
            <v>0</v>
          </cell>
          <cell r="J361">
            <v>2.1429032258064518</v>
          </cell>
          <cell r="K361">
            <v>10.554193548387097</v>
          </cell>
        </row>
        <row r="363">
          <cell r="I363">
            <v>0</v>
          </cell>
          <cell r="J363">
            <v>2.2535483870967741</v>
          </cell>
          <cell r="K363">
            <v>11.493548387096775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處理程序"/>
      <sheetName val="彙整"/>
      <sheetName val="水量"/>
      <sheetName val="on line pH"/>
      <sheetName val="導電度與Cl"/>
      <sheetName val="DO1"/>
      <sheetName val="硫化物濃度"/>
      <sheetName val="油含量"/>
      <sheetName val="磷酸"/>
      <sheetName val="pH"/>
      <sheetName val="COD"/>
      <sheetName val="氨氮"/>
      <sheetName val="NO2- NO3-"/>
      <sheetName val="比較"/>
      <sheetName val="on line COD"/>
      <sheetName val="檢驗處分析導電度"/>
      <sheetName val="水溫"/>
      <sheetName val="LS"/>
      <sheetName val="HS"/>
      <sheetName val="MBR"/>
      <sheetName val="回收水性質"/>
      <sheetName val="201810底異常追查"/>
      <sheetName val="DO 2"/>
      <sheetName val="操作參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65">
          <cell r="C365">
            <v>0.94</v>
          </cell>
        </row>
        <row r="367">
          <cell r="C367">
            <v>0</v>
          </cell>
        </row>
        <row r="369">
          <cell r="C369">
            <v>0</v>
          </cell>
        </row>
        <row r="379">
          <cell r="C379">
            <v>2.52</v>
          </cell>
        </row>
        <row r="381">
          <cell r="C381">
            <v>0.68</v>
          </cell>
        </row>
        <row r="383">
          <cell r="C383">
            <v>0</v>
          </cell>
        </row>
        <row r="386">
          <cell r="C386">
            <v>0</v>
          </cell>
        </row>
        <row r="388">
          <cell r="C388">
            <v>0</v>
          </cell>
        </row>
        <row r="390">
          <cell r="C390">
            <v>0</v>
          </cell>
        </row>
        <row r="393">
          <cell r="C393">
            <v>5.86</v>
          </cell>
        </row>
        <row r="395">
          <cell r="C395">
            <v>0</v>
          </cell>
        </row>
        <row r="397">
          <cell r="C397">
            <v>2.2000000000000002</v>
          </cell>
        </row>
        <row r="400">
          <cell r="C400">
            <v>1.94</v>
          </cell>
        </row>
        <row r="402">
          <cell r="C402">
            <v>3.16</v>
          </cell>
        </row>
        <row r="404">
          <cell r="C404">
            <v>1.96</v>
          </cell>
        </row>
        <row r="407">
          <cell r="C407">
            <v>0.8</v>
          </cell>
        </row>
        <row r="409">
          <cell r="C409">
            <v>0.84</v>
          </cell>
        </row>
        <row r="411">
          <cell r="C411">
            <v>8.23</v>
          </cell>
        </row>
        <row r="414">
          <cell r="C414">
            <v>1.58</v>
          </cell>
        </row>
        <row r="416">
          <cell r="C416">
            <v>9.8000000000000007</v>
          </cell>
        </row>
        <row r="418">
          <cell r="C418">
            <v>4.04</v>
          </cell>
        </row>
        <row r="421">
          <cell r="C421">
            <v>0</v>
          </cell>
        </row>
        <row r="423">
          <cell r="C423">
            <v>3.99</v>
          </cell>
        </row>
        <row r="425">
          <cell r="C425">
            <v>4.41</v>
          </cell>
        </row>
        <row r="428">
          <cell r="C428">
            <v>3.16</v>
          </cell>
        </row>
        <row r="430">
          <cell r="C430">
            <v>1.1200000000000001</v>
          </cell>
        </row>
        <row r="432">
          <cell r="C432">
            <v>1.06</v>
          </cell>
        </row>
        <row r="435">
          <cell r="C435">
            <v>2.9</v>
          </cell>
        </row>
        <row r="437">
          <cell r="C437">
            <v>3.78</v>
          </cell>
        </row>
        <row r="439">
          <cell r="C439">
            <v>3.69</v>
          </cell>
        </row>
        <row r="442">
          <cell r="C442">
            <v>0.35</v>
          </cell>
        </row>
        <row r="444">
          <cell r="C444">
            <v>0</v>
          </cell>
        </row>
        <row r="446">
          <cell r="C446">
            <v>0</v>
          </cell>
        </row>
        <row r="449">
          <cell r="C449">
            <v>0.83</v>
          </cell>
        </row>
        <row r="451">
          <cell r="C451">
            <v>1.31</v>
          </cell>
        </row>
        <row r="453">
          <cell r="C453">
            <v>0</v>
          </cell>
        </row>
        <row r="456">
          <cell r="C456">
            <v>0</v>
          </cell>
        </row>
        <row r="458">
          <cell r="C458">
            <v>0</v>
          </cell>
        </row>
        <row r="460">
          <cell r="C460">
            <v>0</v>
          </cell>
        </row>
        <row r="463">
          <cell r="C463">
            <v>0.73</v>
          </cell>
        </row>
        <row r="465">
          <cell r="C465">
            <v>0</v>
          </cell>
        </row>
        <row r="467">
          <cell r="C467">
            <v>0</v>
          </cell>
        </row>
        <row r="470">
          <cell r="C470">
            <v>2.91</v>
          </cell>
        </row>
        <row r="472">
          <cell r="C472">
            <v>22.4</v>
          </cell>
        </row>
        <row r="474">
          <cell r="C474">
            <v>0</v>
          </cell>
        </row>
        <row r="477">
          <cell r="C477">
            <v>2.5499999999999998</v>
          </cell>
        </row>
        <row r="479">
          <cell r="C479">
            <v>4.7</v>
          </cell>
        </row>
        <row r="481">
          <cell r="C481">
            <v>22.15</v>
          </cell>
        </row>
        <row r="484">
          <cell r="C484">
            <v>45.03</v>
          </cell>
        </row>
        <row r="486">
          <cell r="C486">
            <v>20.13</v>
          </cell>
        </row>
        <row r="488">
          <cell r="C488">
            <v>17.13</v>
          </cell>
        </row>
        <row r="491">
          <cell r="C491">
            <v>102.56</v>
          </cell>
        </row>
        <row r="493">
          <cell r="C493">
            <v>2.14</v>
          </cell>
        </row>
        <row r="495">
          <cell r="C495">
            <v>35.82</v>
          </cell>
        </row>
        <row r="498">
          <cell r="C498">
            <v>23.61</v>
          </cell>
        </row>
        <row r="500">
          <cell r="C500">
            <v>11.85</v>
          </cell>
        </row>
        <row r="502">
          <cell r="C502">
            <v>12.88</v>
          </cell>
        </row>
        <row r="505">
          <cell r="C505">
            <v>33.67</v>
          </cell>
        </row>
        <row r="507">
          <cell r="C507">
            <v>23.76</v>
          </cell>
        </row>
        <row r="509">
          <cell r="C509">
            <v>9.98</v>
          </cell>
        </row>
        <row r="512">
          <cell r="C512">
            <v>16.53</v>
          </cell>
        </row>
        <row r="514">
          <cell r="C514">
            <v>0</v>
          </cell>
        </row>
        <row r="516">
          <cell r="C516">
            <v>17.27</v>
          </cell>
        </row>
        <row r="519">
          <cell r="C519">
            <v>0</v>
          </cell>
        </row>
        <row r="521">
          <cell r="C521">
            <v>0.14000000000000001</v>
          </cell>
        </row>
        <row r="523">
          <cell r="C523">
            <v>0</v>
          </cell>
        </row>
        <row r="526">
          <cell r="C526">
            <v>16.850000000000001</v>
          </cell>
        </row>
        <row r="528">
          <cell r="C528">
            <v>0</v>
          </cell>
        </row>
        <row r="530">
          <cell r="C530">
            <v>0</v>
          </cell>
        </row>
        <row r="533">
          <cell r="C533">
            <v>0</v>
          </cell>
        </row>
        <row r="535">
          <cell r="C535">
            <v>0.73</v>
          </cell>
        </row>
        <row r="537">
          <cell r="C537">
            <v>0</v>
          </cell>
        </row>
        <row r="540">
          <cell r="C540">
            <v>0</v>
          </cell>
        </row>
        <row r="542">
          <cell r="C542">
            <v>0</v>
          </cell>
        </row>
        <row r="544">
          <cell r="C544">
            <v>0</v>
          </cell>
        </row>
        <row r="547">
          <cell r="C547">
            <v>0</v>
          </cell>
        </row>
        <row r="549">
          <cell r="C549">
            <v>1.5</v>
          </cell>
        </row>
        <row r="551">
          <cell r="C551">
            <v>0</v>
          </cell>
        </row>
        <row r="554">
          <cell r="C554">
            <v>0</v>
          </cell>
        </row>
        <row r="556">
          <cell r="C556">
            <v>0</v>
          </cell>
        </row>
        <row r="558">
          <cell r="C558">
            <v>0</v>
          </cell>
        </row>
        <row r="561">
          <cell r="C561">
            <v>0</v>
          </cell>
        </row>
        <row r="563">
          <cell r="C563">
            <v>17.75</v>
          </cell>
        </row>
        <row r="565">
          <cell r="C565">
            <v>19.100000000000001</v>
          </cell>
        </row>
        <row r="568">
          <cell r="C568">
            <v>0</v>
          </cell>
        </row>
        <row r="570">
          <cell r="C570">
            <v>0.22</v>
          </cell>
        </row>
        <row r="572">
          <cell r="C572">
            <v>0</v>
          </cell>
        </row>
        <row r="575">
          <cell r="C575">
            <v>0</v>
          </cell>
        </row>
        <row r="579">
          <cell r="C579">
            <v>10.4</v>
          </cell>
        </row>
        <row r="582">
          <cell r="C582">
            <v>0</v>
          </cell>
        </row>
        <row r="584">
          <cell r="C584">
            <v>0.2</v>
          </cell>
        </row>
        <row r="586">
          <cell r="C586">
            <v>2.19</v>
          </cell>
        </row>
        <row r="589">
          <cell r="C589">
            <v>7.9</v>
          </cell>
        </row>
      </sheetData>
      <sheetData sheetId="9" refreshError="1">
        <row r="365">
          <cell r="B365">
            <v>6.9</v>
          </cell>
          <cell r="C365">
            <v>7.4</v>
          </cell>
        </row>
        <row r="367">
          <cell r="C367">
            <v>7.4</v>
          </cell>
        </row>
        <row r="369">
          <cell r="C369">
            <v>7.3</v>
          </cell>
        </row>
        <row r="379">
          <cell r="B379">
            <v>7.1</v>
          </cell>
          <cell r="C379">
            <v>7.2</v>
          </cell>
        </row>
        <row r="381">
          <cell r="C381">
            <v>7.4</v>
          </cell>
        </row>
        <row r="383">
          <cell r="C383">
            <v>7.5</v>
          </cell>
        </row>
        <row r="386">
          <cell r="B386">
            <v>7.6</v>
          </cell>
          <cell r="C386">
            <v>7.8</v>
          </cell>
        </row>
        <row r="388">
          <cell r="C388">
            <v>7.5</v>
          </cell>
        </row>
        <row r="390">
          <cell r="C390">
            <v>7.3</v>
          </cell>
        </row>
        <row r="393">
          <cell r="B393">
            <v>7.3</v>
          </cell>
          <cell r="C393">
            <v>7.4</v>
          </cell>
        </row>
        <row r="395">
          <cell r="C395">
            <v>7.4</v>
          </cell>
        </row>
        <row r="397">
          <cell r="C397">
            <v>7.3</v>
          </cell>
        </row>
        <row r="400">
          <cell r="B400">
            <v>7.6</v>
          </cell>
          <cell r="C400">
            <v>7.2</v>
          </cell>
        </row>
        <row r="402">
          <cell r="C402">
            <v>7.4</v>
          </cell>
        </row>
        <row r="404">
          <cell r="C404">
            <v>7.2</v>
          </cell>
        </row>
        <row r="407">
          <cell r="B407">
            <v>7.3</v>
          </cell>
          <cell r="C407">
            <v>7.2</v>
          </cell>
        </row>
        <row r="409">
          <cell r="C409">
            <v>7.3</v>
          </cell>
        </row>
        <row r="411">
          <cell r="C411">
            <v>7.4</v>
          </cell>
        </row>
        <row r="414">
          <cell r="B414">
            <v>7.7</v>
          </cell>
          <cell r="C414">
            <v>7.7</v>
          </cell>
        </row>
        <row r="416">
          <cell r="C416">
            <v>7.3</v>
          </cell>
        </row>
        <row r="418">
          <cell r="B418">
            <v>6.2</v>
          </cell>
          <cell r="C418">
            <v>7.4</v>
          </cell>
        </row>
        <row r="421">
          <cell r="B421">
            <v>7.1</v>
          </cell>
          <cell r="C421">
            <v>7.5</v>
          </cell>
        </row>
        <row r="423">
          <cell r="C423">
            <v>7.5</v>
          </cell>
        </row>
        <row r="425">
          <cell r="C425">
            <v>7.4</v>
          </cell>
        </row>
        <row r="428">
          <cell r="B428">
            <v>7.1</v>
          </cell>
          <cell r="C428">
            <v>7.2</v>
          </cell>
        </row>
        <row r="430">
          <cell r="C430">
            <v>7.4</v>
          </cell>
        </row>
        <row r="432">
          <cell r="C432">
            <v>7</v>
          </cell>
        </row>
        <row r="435">
          <cell r="B435">
            <v>7.1</v>
          </cell>
          <cell r="C435">
            <v>7.3</v>
          </cell>
        </row>
        <row r="437">
          <cell r="C437">
            <v>7.3</v>
          </cell>
        </row>
        <row r="440">
          <cell r="C440">
            <v>7.2</v>
          </cell>
        </row>
        <row r="442">
          <cell r="B442">
            <v>7</v>
          </cell>
          <cell r="C442">
            <v>7.2</v>
          </cell>
        </row>
        <row r="444">
          <cell r="C444">
            <v>7.2</v>
          </cell>
        </row>
        <row r="446">
          <cell r="C446">
            <v>7.5</v>
          </cell>
        </row>
        <row r="449">
          <cell r="B449">
            <v>7.2</v>
          </cell>
          <cell r="C449">
            <v>7.4</v>
          </cell>
        </row>
        <row r="451">
          <cell r="C451">
            <v>7.2</v>
          </cell>
        </row>
        <row r="453">
          <cell r="C453">
            <v>7.1</v>
          </cell>
        </row>
        <row r="456">
          <cell r="B456">
            <v>7.1</v>
          </cell>
          <cell r="C456">
            <v>6.9</v>
          </cell>
        </row>
        <row r="458">
          <cell r="C458">
            <v>7.4</v>
          </cell>
        </row>
        <row r="460">
          <cell r="C460">
            <v>7.5</v>
          </cell>
        </row>
        <row r="463">
          <cell r="B463">
            <v>7.2</v>
          </cell>
          <cell r="C463">
            <v>7.2</v>
          </cell>
        </row>
        <row r="465">
          <cell r="C465">
            <v>7.3</v>
          </cell>
        </row>
        <row r="467">
          <cell r="C467">
            <v>7.5</v>
          </cell>
        </row>
        <row r="470">
          <cell r="B470">
            <v>7.3</v>
          </cell>
          <cell r="C470">
            <v>7.5</v>
          </cell>
        </row>
        <row r="472">
          <cell r="C472">
            <v>7.7</v>
          </cell>
        </row>
        <row r="474">
          <cell r="C474">
            <v>7.7</v>
          </cell>
        </row>
        <row r="477">
          <cell r="B477">
            <v>7.7</v>
          </cell>
          <cell r="C477">
            <v>7.7</v>
          </cell>
        </row>
        <row r="479">
          <cell r="C479">
            <v>7.5</v>
          </cell>
        </row>
        <row r="481">
          <cell r="C481">
            <v>7.6</v>
          </cell>
        </row>
        <row r="484">
          <cell r="B484">
            <v>7.7</v>
          </cell>
          <cell r="C484">
            <v>7.7</v>
          </cell>
        </row>
        <row r="486">
          <cell r="C486">
            <v>7.6</v>
          </cell>
        </row>
        <row r="488">
          <cell r="C488">
            <v>7.4</v>
          </cell>
        </row>
        <row r="491">
          <cell r="B491">
            <v>7.3</v>
          </cell>
          <cell r="C491">
            <v>7.5</v>
          </cell>
        </row>
        <row r="493">
          <cell r="C493">
            <v>7.5</v>
          </cell>
        </row>
        <row r="495">
          <cell r="C495">
            <v>7.6</v>
          </cell>
        </row>
        <row r="498">
          <cell r="B498">
            <v>7.9</v>
          </cell>
          <cell r="C498">
            <v>7.4</v>
          </cell>
        </row>
        <row r="500">
          <cell r="C500">
            <v>7.3</v>
          </cell>
        </row>
        <row r="502">
          <cell r="C502">
            <v>7.2</v>
          </cell>
        </row>
        <row r="505">
          <cell r="B505">
            <v>9.4</v>
          </cell>
          <cell r="C505">
            <v>7.6</v>
          </cell>
        </row>
        <row r="507">
          <cell r="C507">
            <v>7.4</v>
          </cell>
        </row>
        <row r="509">
          <cell r="C509">
            <v>7.6</v>
          </cell>
        </row>
        <row r="512">
          <cell r="B512">
            <v>7.4</v>
          </cell>
          <cell r="C512">
            <v>7.4</v>
          </cell>
        </row>
        <row r="514">
          <cell r="C514">
            <v>7.3</v>
          </cell>
        </row>
        <row r="516">
          <cell r="C516">
            <v>7.5</v>
          </cell>
        </row>
        <row r="519">
          <cell r="B519">
            <v>6.5</v>
          </cell>
          <cell r="C519">
            <v>7.9</v>
          </cell>
        </row>
        <row r="521">
          <cell r="C521">
            <v>7.5</v>
          </cell>
        </row>
        <row r="523">
          <cell r="C523">
            <v>7.2</v>
          </cell>
        </row>
        <row r="526">
          <cell r="B526">
            <v>7.6</v>
          </cell>
          <cell r="C526">
            <v>7.4</v>
          </cell>
        </row>
        <row r="528">
          <cell r="C528">
            <v>7.3</v>
          </cell>
        </row>
        <row r="530">
          <cell r="C530">
            <v>6.9</v>
          </cell>
        </row>
        <row r="533">
          <cell r="B533">
            <v>7.4</v>
          </cell>
          <cell r="C533">
            <v>7.5</v>
          </cell>
        </row>
        <row r="535">
          <cell r="C535">
            <v>7.8</v>
          </cell>
        </row>
        <row r="537">
          <cell r="C537">
            <v>6.6</v>
          </cell>
        </row>
        <row r="540">
          <cell r="B540">
            <v>7.4</v>
          </cell>
          <cell r="C540">
            <v>7</v>
          </cell>
        </row>
        <row r="542">
          <cell r="C542">
            <v>6.9</v>
          </cell>
        </row>
        <row r="544">
          <cell r="C544">
            <v>7.2</v>
          </cell>
        </row>
        <row r="547">
          <cell r="B547">
            <v>8.5</v>
          </cell>
          <cell r="C547">
            <v>7.1</v>
          </cell>
        </row>
        <row r="549">
          <cell r="C549">
            <v>6.7</v>
          </cell>
        </row>
        <row r="551">
          <cell r="C551">
            <v>6.8</v>
          </cell>
        </row>
        <row r="554">
          <cell r="B554">
            <v>8.5</v>
          </cell>
          <cell r="C554">
            <v>6.9</v>
          </cell>
        </row>
        <row r="556">
          <cell r="C556">
            <v>7</v>
          </cell>
        </row>
        <row r="558">
          <cell r="C558">
            <v>7.2</v>
          </cell>
        </row>
        <row r="561">
          <cell r="B561">
            <v>7.1</v>
          </cell>
          <cell r="C561">
            <v>6.7</v>
          </cell>
        </row>
        <row r="563">
          <cell r="C563">
            <v>6.8</v>
          </cell>
        </row>
        <row r="565">
          <cell r="C565">
            <v>7.5</v>
          </cell>
        </row>
        <row r="568">
          <cell r="B568">
            <v>7.3</v>
          </cell>
          <cell r="C568">
            <v>7.1</v>
          </cell>
        </row>
        <row r="570">
          <cell r="C570">
            <v>7.3</v>
          </cell>
        </row>
        <row r="572">
          <cell r="C572">
            <v>7.2</v>
          </cell>
        </row>
        <row r="575">
          <cell r="B575">
            <v>7.1</v>
          </cell>
          <cell r="C575">
            <v>7</v>
          </cell>
        </row>
        <row r="577">
          <cell r="C577">
            <v>7</v>
          </cell>
        </row>
        <row r="579">
          <cell r="C579">
            <v>7</v>
          </cell>
        </row>
        <row r="582">
          <cell r="B582">
            <v>6.9</v>
          </cell>
          <cell r="C582">
            <v>7.2</v>
          </cell>
        </row>
        <row r="584">
          <cell r="C584">
            <v>7.2</v>
          </cell>
        </row>
        <row r="586">
          <cell r="C586">
            <v>7.1</v>
          </cell>
        </row>
        <row r="589">
          <cell r="B589">
            <v>8.6999999999999993</v>
          </cell>
          <cell r="C589">
            <v>7.3</v>
          </cell>
        </row>
      </sheetData>
      <sheetData sheetId="10" refreshError="1">
        <row r="396">
          <cell r="C396">
            <v>1109</v>
          </cell>
          <cell r="D396">
            <v>37.299999999999997</v>
          </cell>
        </row>
        <row r="397">
          <cell r="C397">
            <v>1500</v>
          </cell>
          <cell r="D397">
            <v>46.2</v>
          </cell>
        </row>
        <row r="398">
          <cell r="C398">
            <v>1366</v>
          </cell>
          <cell r="D398">
            <v>45.2</v>
          </cell>
        </row>
        <row r="399">
          <cell r="C399">
            <v>1205</v>
          </cell>
          <cell r="D399">
            <v>48.6</v>
          </cell>
        </row>
        <row r="400">
          <cell r="C400">
            <v>867</v>
          </cell>
          <cell r="D400">
            <v>39.4</v>
          </cell>
        </row>
        <row r="401">
          <cell r="C401">
            <v>1060</v>
          </cell>
          <cell r="D401">
            <v>47</v>
          </cell>
        </row>
        <row r="402">
          <cell r="C402">
            <v>956</v>
          </cell>
          <cell r="D402">
            <v>46.2</v>
          </cell>
        </row>
        <row r="410">
          <cell r="C410">
            <v>1009</v>
          </cell>
          <cell r="D410">
            <v>35</v>
          </cell>
        </row>
        <row r="411">
          <cell r="C411">
            <v>1480</v>
          </cell>
          <cell r="D411">
            <v>39</v>
          </cell>
        </row>
        <row r="412">
          <cell r="C412">
            <v>1183</v>
          </cell>
          <cell r="D412">
            <v>46.6</v>
          </cell>
        </row>
        <row r="413">
          <cell r="C413">
            <v>1061</v>
          </cell>
          <cell r="D413">
            <v>47.8</v>
          </cell>
        </row>
        <row r="414">
          <cell r="C414">
            <v>1135</v>
          </cell>
          <cell r="D414">
            <v>43.3</v>
          </cell>
        </row>
        <row r="415">
          <cell r="C415">
            <v>1277</v>
          </cell>
          <cell r="D415">
            <v>39.4</v>
          </cell>
        </row>
        <row r="416">
          <cell r="C416">
            <v>942</v>
          </cell>
          <cell r="D416">
            <v>42</v>
          </cell>
        </row>
        <row r="417">
          <cell r="C417">
            <v>824</v>
          </cell>
          <cell r="D417">
            <v>42.3</v>
          </cell>
        </row>
        <row r="418">
          <cell r="C418">
            <v>775</v>
          </cell>
          <cell r="D418">
            <v>36.1</v>
          </cell>
        </row>
        <row r="419">
          <cell r="C419">
            <v>1240</v>
          </cell>
          <cell r="D419">
            <v>38</v>
          </cell>
        </row>
        <row r="420">
          <cell r="C420">
            <v>1210</v>
          </cell>
          <cell r="D420">
            <v>39.299999999999997</v>
          </cell>
        </row>
        <row r="421">
          <cell r="C421">
            <v>1329</v>
          </cell>
          <cell r="D421">
            <v>44.6</v>
          </cell>
        </row>
        <row r="422">
          <cell r="C422">
            <v>1283</v>
          </cell>
          <cell r="D422">
            <v>79.400000000000006</v>
          </cell>
        </row>
        <row r="423">
          <cell r="C423">
            <v>1352</v>
          </cell>
          <cell r="D423">
            <v>49.4</v>
          </cell>
        </row>
        <row r="424">
          <cell r="C424">
            <v>959</v>
          </cell>
          <cell r="D424">
            <v>36.1</v>
          </cell>
        </row>
        <row r="425">
          <cell r="C425">
            <v>999</v>
          </cell>
          <cell r="D425">
            <v>35</v>
          </cell>
        </row>
        <row r="426">
          <cell r="C426">
            <v>944</v>
          </cell>
          <cell r="D426">
            <v>33.4</v>
          </cell>
        </row>
        <row r="427">
          <cell r="C427">
            <v>1175</v>
          </cell>
          <cell r="D427">
            <v>32.200000000000003</v>
          </cell>
        </row>
        <row r="428">
          <cell r="C428">
            <v>1279</v>
          </cell>
          <cell r="D428">
            <v>38.6</v>
          </cell>
        </row>
        <row r="429">
          <cell r="C429">
            <v>1290</v>
          </cell>
          <cell r="D429">
            <v>37.6</v>
          </cell>
        </row>
        <row r="430">
          <cell r="C430">
            <v>1134</v>
          </cell>
          <cell r="D430">
            <v>39.799999999999997</v>
          </cell>
        </row>
        <row r="431">
          <cell r="C431">
            <v>1492</v>
          </cell>
          <cell r="D431">
            <v>36.200000000000003</v>
          </cell>
        </row>
        <row r="432">
          <cell r="C432">
            <v>1503</v>
          </cell>
          <cell r="D432">
            <v>31.7</v>
          </cell>
        </row>
        <row r="433">
          <cell r="C433">
            <v>1949</v>
          </cell>
          <cell r="D433">
            <v>33.1</v>
          </cell>
        </row>
        <row r="434">
          <cell r="C434">
            <v>1534</v>
          </cell>
          <cell r="D434">
            <v>36.5</v>
          </cell>
        </row>
        <row r="435">
          <cell r="C435">
            <v>1534</v>
          </cell>
          <cell r="D435">
            <v>33.200000000000003</v>
          </cell>
        </row>
        <row r="436">
          <cell r="C436">
            <v>2139</v>
          </cell>
          <cell r="D436">
            <v>39.5</v>
          </cell>
        </row>
        <row r="437">
          <cell r="C437">
            <v>1280</v>
          </cell>
          <cell r="D437">
            <v>38.200000000000003</v>
          </cell>
        </row>
        <row r="438">
          <cell r="C438">
            <v>1861</v>
          </cell>
          <cell r="D438">
            <v>32.700000000000003</v>
          </cell>
        </row>
        <row r="439">
          <cell r="C439">
            <v>1316</v>
          </cell>
          <cell r="D439">
            <v>34.9</v>
          </cell>
        </row>
        <row r="440">
          <cell r="C440">
            <v>1186</v>
          </cell>
          <cell r="D440">
            <v>38.6</v>
          </cell>
        </row>
        <row r="441">
          <cell r="C441">
            <v>1269</v>
          </cell>
          <cell r="D441">
            <v>35.5</v>
          </cell>
        </row>
        <row r="442">
          <cell r="C442">
            <v>1196</v>
          </cell>
          <cell r="D442">
            <v>38.9</v>
          </cell>
        </row>
        <row r="443">
          <cell r="C443">
            <v>1066</v>
          </cell>
          <cell r="D443">
            <v>42.5</v>
          </cell>
        </row>
        <row r="444">
          <cell r="C444">
            <v>1131</v>
          </cell>
          <cell r="D444">
            <v>42</v>
          </cell>
        </row>
        <row r="445">
          <cell r="C445">
            <v>1305</v>
          </cell>
          <cell r="D445">
            <v>40.799999999999997</v>
          </cell>
        </row>
        <row r="446">
          <cell r="C446">
            <v>1147</v>
          </cell>
          <cell r="D446">
            <v>43.4</v>
          </cell>
        </row>
        <row r="447">
          <cell r="C447">
            <v>1477</v>
          </cell>
          <cell r="D447">
            <v>43.1</v>
          </cell>
        </row>
        <row r="448">
          <cell r="C448">
            <v>1426</v>
          </cell>
          <cell r="D448">
            <v>34.700000000000003</v>
          </cell>
        </row>
        <row r="449">
          <cell r="C449">
            <v>1063</v>
          </cell>
          <cell r="D449">
            <v>62</v>
          </cell>
        </row>
        <row r="450">
          <cell r="C450">
            <v>1096</v>
          </cell>
          <cell r="D450">
            <v>94.4</v>
          </cell>
        </row>
        <row r="451">
          <cell r="C451">
            <v>843</v>
          </cell>
          <cell r="D451">
            <v>65.900000000000006</v>
          </cell>
        </row>
        <row r="452">
          <cell r="C452">
            <v>898</v>
          </cell>
          <cell r="D452">
            <v>68.5</v>
          </cell>
        </row>
        <row r="453">
          <cell r="C453">
            <v>752</v>
          </cell>
          <cell r="D453">
            <v>69.7</v>
          </cell>
        </row>
        <row r="454">
          <cell r="C454">
            <v>888</v>
          </cell>
          <cell r="D454">
            <v>39</v>
          </cell>
        </row>
        <row r="455">
          <cell r="C455">
            <v>979</v>
          </cell>
          <cell r="D455">
            <v>36.700000000000003</v>
          </cell>
        </row>
        <row r="456">
          <cell r="C456">
            <v>1394</v>
          </cell>
          <cell r="D456">
            <v>37.9</v>
          </cell>
        </row>
        <row r="457">
          <cell r="C457">
            <v>1245</v>
          </cell>
          <cell r="D457">
            <v>37.200000000000003</v>
          </cell>
        </row>
        <row r="458">
          <cell r="C458">
            <v>1136</v>
          </cell>
          <cell r="D458">
            <v>39.1</v>
          </cell>
        </row>
        <row r="459">
          <cell r="C459">
            <v>1144</v>
          </cell>
          <cell r="D459">
            <v>38.200000000000003</v>
          </cell>
        </row>
        <row r="460">
          <cell r="C460">
            <v>1100</v>
          </cell>
          <cell r="D460">
            <v>32.6</v>
          </cell>
        </row>
        <row r="461">
          <cell r="C461">
            <v>1191</v>
          </cell>
          <cell r="D461">
            <v>52.8</v>
          </cell>
        </row>
        <row r="462">
          <cell r="C462">
            <v>1072</v>
          </cell>
          <cell r="D462">
            <v>34.4</v>
          </cell>
        </row>
        <row r="463">
          <cell r="C463">
            <v>1295</v>
          </cell>
          <cell r="D463">
            <v>39.700000000000003</v>
          </cell>
        </row>
        <row r="464">
          <cell r="C464">
            <v>1360</v>
          </cell>
          <cell r="D464">
            <v>36.6</v>
          </cell>
        </row>
        <row r="465">
          <cell r="C465">
            <v>1145</v>
          </cell>
          <cell r="D465">
            <v>45.3</v>
          </cell>
        </row>
        <row r="466">
          <cell r="C466">
            <v>1411</v>
          </cell>
          <cell r="D466">
            <v>40.1</v>
          </cell>
        </row>
        <row r="467">
          <cell r="C467">
            <v>824</v>
          </cell>
          <cell r="D467">
            <v>37.799999999999997</v>
          </cell>
        </row>
        <row r="468">
          <cell r="C468">
            <v>1094</v>
          </cell>
          <cell r="D468">
            <v>42.9</v>
          </cell>
        </row>
        <row r="469">
          <cell r="C469">
            <v>1169</v>
          </cell>
          <cell r="D469">
            <v>50.3</v>
          </cell>
        </row>
        <row r="470">
          <cell r="C470">
            <v>1230</v>
          </cell>
          <cell r="D470">
            <v>42.8</v>
          </cell>
        </row>
        <row r="472">
          <cell r="C472">
            <v>925</v>
          </cell>
          <cell r="D472">
            <v>42.4</v>
          </cell>
        </row>
        <row r="473">
          <cell r="C473">
            <v>1451</v>
          </cell>
          <cell r="D473">
            <v>35.9</v>
          </cell>
        </row>
        <row r="474">
          <cell r="C474">
            <v>1383</v>
          </cell>
          <cell r="D474">
            <v>43.3</v>
          </cell>
        </row>
        <row r="475">
          <cell r="C475">
            <v>1061</v>
          </cell>
          <cell r="D475">
            <v>51.4</v>
          </cell>
        </row>
        <row r="476">
          <cell r="C476">
            <v>1281</v>
          </cell>
          <cell r="D476">
            <v>49.2</v>
          </cell>
        </row>
        <row r="477">
          <cell r="C477">
            <v>1095</v>
          </cell>
          <cell r="D477">
            <v>41.4</v>
          </cell>
        </row>
        <row r="478">
          <cell r="C478">
            <v>1240</v>
          </cell>
          <cell r="D478">
            <v>53.4</v>
          </cell>
        </row>
        <row r="479">
          <cell r="C479">
            <v>970</v>
          </cell>
          <cell r="D479">
            <v>45.5</v>
          </cell>
        </row>
        <row r="480">
          <cell r="C480">
            <v>1269</v>
          </cell>
          <cell r="D480">
            <v>39</v>
          </cell>
        </row>
        <row r="481">
          <cell r="C481">
            <v>1139</v>
          </cell>
          <cell r="D481">
            <v>42.3</v>
          </cell>
        </row>
        <row r="482">
          <cell r="C482">
            <v>1516</v>
          </cell>
          <cell r="D482">
            <v>41.7</v>
          </cell>
        </row>
        <row r="483">
          <cell r="C483">
            <v>1190</v>
          </cell>
          <cell r="D483">
            <v>38.799999999999997</v>
          </cell>
        </row>
        <row r="484">
          <cell r="C484">
            <v>1102</v>
          </cell>
          <cell r="D484">
            <v>38.4</v>
          </cell>
        </row>
        <row r="485">
          <cell r="C485">
            <v>1100</v>
          </cell>
          <cell r="D485">
            <v>52.7</v>
          </cell>
        </row>
        <row r="486">
          <cell r="C486">
            <v>1116</v>
          </cell>
          <cell r="D486">
            <v>45.9</v>
          </cell>
        </row>
        <row r="487">
          <cell r="C487">
            <v>1325</v>
          </cell>
          <cell r="D487">
            <v>47.2</v>
          </cell>
        </row>
        <row r="488">
          <cell r="C488">
            <v>1404</v>
          </cell>
          <cell r="D488">
            <v>51.5</v>
          </cell>
        </row>
        <row r="489">
          <cell r="C489">
            <v>1183</v>
          </cell>
          <cell r="D489">
            <v>51.2</v>
          </cell>
        </row>
        <row r="490">
          <cell r="C490">
            <v>1289</v>
          </cell>
          <cell r="D490">
            <v>58.5</v>
          </cell>
        </row>
        <row r="491">
          <cell r="C491">
            <v>1020</v>
          </cell>
          <cell r="D491">
            <v>59.3</v>
          </cell>
        </row>
        <row r="492">
          <cell r="C492">
            <v>960</v>
          </cell>
          <cell r="D492">
            <v>63.1</v>
          </cell>
        </row>
        <row r="493">
          <cell r="C493">
            <v>912</v>
          </cell>
          <cell r="D493">
            <v>60.5</v>
          </cell>
        </row>
        <row r="494">
          <cell r="C494">
            <v>1336</v>
          </cell>
          <cell r="D494">
            <v>60.7</v>
          </cell>
        </row>
        <row r="495">
          <cell r="C495">
            <v>1270</v>
          </cell>
          <cell r="D495">
            <v>72.400000000000006</v>
          </cell>
        </row>
        <row r="496">
          <cell r="C496">
            <v>861</v>
          </cell>
          <cell r="D496">
            <v>78.599999999999994</v>
          </cell>
        </row>
        <row r="497">
          <cell r="C497">
            <v>1630</v>
          </cell>
          <cell r="D497">
            <v>62.2</v>
          </cell>
        </row>
        <row r="498">
          <cell r="C498">
            <v>1780</v>
          </cell>
          <cell r="D498">
            <v>62.5</v>
          </cell>
        </row>
        <row r="499">
          <cell r="C499">
            <v>1480</v>
          </cell>
          <cell r="D499">
            <v>136.19999999999999</v>
          </cell>
        </row>
        <row r="500">
          <cell r="C500">
            <v>1950</v>
          </cell>
          <cell r="D500">
            <v>70.099999999999994</v>
          </cell>
        </row>
        <row r="501">
          <cell r="C501">
            <v>1077</v>
          </cell>
          <cell r="D501">
            <v>67.7</v>
          </cell>
        </row>
        <row r="502">
          <cell r="C502">
            <v>948</v>
          </cell>
          <cell r="D502">
            <v>67.2</v>
          </cell>
        </row>
        <row r="503">
          <cell r="C503">
            <v>843</v>
          </cell>
          <cell r="D503">
            <v>59.7</v>
          </cell>
        </row>
        <row r="504">
          <cell r="C504">
            <v>1037</v>
          </cell>
          <cell r="D504">
            <v>59.1</v>
          </cell>
        </row>
        <row r="505">
          <cell r="C505">
            <v>1216</v>
          </cell>
          <cell r="D505">
            <v>102.8</v>
          </cell>
        </row>
        <row r="506">
          <cell r="C506">
            <v>916</v>
          </cell>
          <cell r="D506">
            <v>105.1</v>
          </cell>
        </row>
        <row r="507">
          <cell r="C507">
            <v>805</v>
          </cell>
          <cell r="D507">
            <v>70.900000000000006</v>
          </cell>
        </row>
        <row r="508">
          <cell r="C508">
            <v>979</v>
          </cell>
          <cell r="D508">
            <v>73.400000000000006</v>
          </cell>
        </row>
        <row r="509">
          <cell r="C509">
            <v>834</v>
          </cell>
          <cell r="D509">
            <v>62.4</v>
          </cell>
        </row>
        <row r="510">
          <cell r="C510">
            <v>846</v>
          </cell>
          <cell r="D510">
            <v>64.599999999999994</v>
          </cell>
        </row>
        <row r="511">
          <cell r="C511">
            <v>1233</v>
          </cell>
          <cell r="D511">
            <v>56.8</v>
          </cell>
        </row>
        <row r="512">
          <cell r="C512">
            <v>650</v>
          </cell>
          <cell r="D512">
            <v>50.1</v>
          </cell>
        </row>
        <row r="513">
          <cell r="C513">
            <v>820</v>
          </cell>
          <cell r="D513">
            <v>72.8</v>
          </cell>
        </row>
        <row r="514">
          <cell r="C514">
            <v>650</v>
          </cell>
          <cell r="D514">
            <v>84.4</v>
          </cell>
        </row>
        <row r="515">
          <cell r="C515">
            <v>567</v>
          </cell>
          <cell r="D515">
            <v>71.599999999999994</v>
          </cell>
        </row>
        <row r="516">
          <cell r="C516">
            <v>1080</v>
          </cell>
          <cell r="D516">
            <v>76.599999999999994</v>
          </cell>
        </row>
        <row r="517">
          <cell r="C517">
            <v>627</v>
          </cell>
          <cell r="D517">
            <v>67.8</v>
          </cell>
        </row>
        <row r="518">
          <cell r="C518">
            <v>767</v>
          </cell>
          <cell r="D518">
            <v>58.4</v>
          </cell>
        </row>
        <row r="519">
          <cell r="C519">
            <v>680</v>
          </cell>
          <cell r="D519">
            <v>53.6</v>
          </cell>
        </row>
        <row r="520">
          <cell r="C520">
            <v>580</v>
          </cell>
          <cell r="D520">
            <v>47.1</v>
          </cell>
        </row>
        <row r="521">
          <cell r="C521">
            <v>936</v>
          </cell>
          <cell r="D521">
            <v>67</v>
          </cell>
        </row>
        <row r="522">
          <cell r="C522">
            <v>641</v>
          </cell>
          <cell r="D522">
            <v>50.7</v>
          </cell>
        </row>
        <row r="523">
          <cell r="C523">
            <v>684</v>
          </cell>
          <cell r="D523">
            <v>41.8</v>
          </cell>
        </row>
        <row r="524">
          <cell r="C524">
            <v>1051</v>
          </cell>
          <cell r="D524">
            <v>66.400000000000006</v>
          </cell>
        </row>
        <row r="525">
          <cell r="C525">
            <v>896</v>
          </cell>
          <cell r="D525">
            <v>62.8</v>
          </cell>
        </row>
        <row r="526">
          <cell r="C526">
            <v>939</v>
          </cell>
          <cell r="D526">
            <v>57.4</v>
          </cell>
        </row>
        <row r="527">
          <cell r="C527">
            <v>852</v>
          </cell>
          <cell r="D527">
            <v>57.1</v>
          </cell>
        </row>
        <row r="528">
          <cell r="C528">
            <v>871</v>
          </cell>
          <cell r="D528">
            <v>41.9</v>
          </cell>
        </row>
        <row r="529">
          <cell r="C529">
            <v>1019</v>
          </cell>
          <cell r="D529">
            <v>54</v>
          </cell>
        </row>
        <row r="530">
          <cell r="C530">
            <v>875</v>
          </cell>
          <cell r="D530">
            <v>56.6</v>
          </cell>
        </row>
        <row r="531">
          <cell r="C531">
            <v>695</v>
          </cell>
          <cell r="D531">
            <v>82.1</v>
          </cell>
        </row>
        <row r="532">
          <cell r="C532">
            <v>848</v>
          </cell>
          <cell r="D532">
            <v>80.400000000000006</v>
          </cell>
        </row>
        <row r="533">
          <cell r="C533">
            <v>958</v>
          </cell>
          <cell r="D533">
            <v>52.2</v>
          </cell>
        </row>
        <row r="534">
          <cell r="C534">
            <v>832</v>
          </cell>
          <cell r="D534">
            <v>42.7</v>
          </cell>
        </row>
        <row r="535">
          <cell r="C535">
            <v>875</v>
          </cell>
          <cell r="D535">
            <v>45.3</v>
          </cell>
        </row>
        <row r="536">
          <cell r="C536">
            <v>836</v>
          </cell>
          <cell r="D536">
            <v>42.3</v>
          </cell>
        </row>
        <row r="537">
          <cell r="C537">
            <v>821</v>
          </cell>
          <cell r="D537">
            <v>42.2</v>
          </cell>
        </row>
        <row r="538">
          <cell r="C538">
            <v>1263</v>
          </cell>
          <cell r="D538">
            <v>44.2</v>
          </cell>
        </row>
        <row r="539">
          <cell r="C539">
            <v>935</v>
          </cell>
          <cell r="D539">
            <v>42.8</v>
          </cell>
        </row>
        <row r="540">
          <cell r="C540">
            <v>679</v>
          </cell>
          <cell r="D540">
            <v>78</v>
          </cell>
        </row>
        <row r="541">
          <cell r="C541">
            <v>888</v>
          </cell>
          <cell r="D541">
            <v>48.1</v>
          </cell>
        </row>
        <row r="542">
          <cell r="C542">
            <v>816</v>
          </cell>
          <cell r="D542">
            <v>39.6</v>
          </cell>
        </row>
        <row r="543">
          <cell r="C543">
            <v>819</v>
          </cell>
          <cell r="D543">
            <v>37.299999999999997</v>
          </cell>
        </row>
        <row r="544">
          <cell r="C544">
            <v>598</v>
          </cell>
          <cell r="D544">
            <v>41.6</v>
          </cell>
        </row>
        <row r="545">
          <cell r="C545">
            <v>628</v>
          </cell>
          <cell r="D545">
            <v>52.5</v>
          </cell>
        </row>
        <row r="546">
          <cell r="C546">
            <v>836</v>
          </cell>
          <cell r="D546">
            <v>40.299999999999997</v>
          </cell>
        </row>
        <row r="547">
          <cell r="C547">
            <v>692</v>
          </cell>
          <cell r="D547">
            <v>39.6</v>
          </cell>
        </row>
        <row r="548">
          <cell r="C548">
            <v>687</v>
          </cell>
          <cell r="D548">
            <v>34.1</v>
          </cell>
        </row>
        <row r="549">
          <cell r="C549">
            <v>796</v>
          </cell>
          <cell r="D549">
            <v>41.3</v>
          </cell>
        </row>
        <row r="550">
          <cell r="C550">
            <v>847</v>
          </cell>
          <cell r="D550">
            <v>36.799999999999997</v>
          </cell>
        </row>
        <row r="551">
          <cell r="C551">
            <v>923</v>
          </cell>
          <cell r="D551">
            <v>45.6</v>
          </cell>
        </row>
        <row r="552">
          <cell r="C552">
            <v>749</v>
          </cell>
          <cell r="D552">
            <v>43.6</v>
          </cell>
        </row>
        <row r="553">
          <cell r="C553">
            <v>780</v>
          </cell>
          <cell r="D553">
            <v>38.5</v>
          </cell>
        </row>
        <row r="554">
          <cell r="C554">
            <v>780</v>
          </cell>
          <cell r="D554">
            <v>50.6</v>
          </cell>
        </row>
        <row r="555">
          <cell r="C555">
            <v>727</v>
          </cell>
          <cell r="D555">
            <v>45.3</v>
          </cell>
        </row>
        <row r="556">
          <cell r="C556">
            <v>842</v>
          </cell>
          <cell r="D556">
            <v>43.3</v>
          </cell>
        </row>
        <row r="557">
          <cell r="C557">
            <v>569</v>
          </cell>
          <cell r="D557">
            <v>32.9</v>
          </cell>
        </row>
        <row r="558">
          <cell r="C558">
            <v>713</v>
          </cell>
          <cell r="D558">
            <v>45.6</v>
          </cell>
        </row>
        <row r="559">
          <cell r="C559">
            <v>625</v>
          </cell>
          <cell r="D559">
            <v>33.299999999999997</v>
          </cell>
        </row>
        <row r="560">
          <cell r="C560">
            <v>727</v>
          </cell>
          <cell r="D560">
            <v>28.9</v>
          </cell>
        </row>
        <row r="561">
          <cell r="C561">
            <v>732</v>
          </cell>
          <cell r="D561">
            <v>33.6</v>
          </cell>
        </row>
        <row r="562">
          <cell r="C562">
            <v>629</v>
          </cell>
          <cell r="D562">
            <v>33.4</v>
          </cell>
        </row>
        <row r="563">
          <cell r="C563">
            <v>675</v>
          </cell>
          <cell r="D563">
            <v>33.1</v>
          </cell>
        </row>
        <row r="564">
          <cell r="C564">
            <v>719</v>
          </cell>
          <cell r="D564">
            <v>32.5</v>
          </cell>
        </row>
        <row r="565">
          <cell r="C565">
            <v>934</v>
          </cell>
          <cell r="D565">
            <v>34.4</v>
          </cell>
        </row>
        <row r="566">
          <cell r="C566">
            <v>861</v>
          </cell>
          <cell r="D566">
            <v>82.4</v>
          </cell>
        </row>
        <row r="567">
          <cell r="C567">
            <v>1006</v>
          </cell>
          <cell r="D567">
            <v>49.1</v>
          </cell>
        </row>
        <row r="568">
          <cell r="C568">
            <v>1208</v>
          </cell>
          <cell r="D568">
            <v>34.4</v>
          </cell>
        </row>
        <row r="569">
          <cell r="C569">
            <v>820</v>
          </cell>
          <cell r="D569">
            <v>33.299999999999997</v>
          </cell>
        </row>
        <row r="570">
          <cell r="C570">
            <v>747</v>
          </cell>
          <cell r="D570">
            <v>31.6</v>
          </cell>
        </row>
        <row r="571">
          <cell r="C571">
            <v>716</v>
          </cell>
          <cell r="D571">
            <v>33.4</v>
          </cell>
        </row>
        <row r="572">
          <cell r="C572">
            <v>555</v>
          </cell>
          <cell r="D572">
            <v>41.2</v>
          </cell>
        </row>
        <row r="573">
          <cell r="C573">
            <v>475</v>
          </cell>
          <cell r="D573">
            <v>28.2</v>
          </cell>
        </row>
        <row r="574">
          <cell r="C574">
            <v>857</v>
          </cell>
          <cell r="D574">
            <v>30.5</v>
          </cell>
        </row>
        <row r="575">
          <cell r="C575">
            <v>829</v>
          </cell>
          <cell r="D575">
            <v>31</v>
          </cell>
        </row>
        <row r="576">
          <cell r="C576">
            <v>980</v>
          </cell>
          <cell r="D576">
            <v>28.4</v>
          </cell>
        </row>
        <row r="577">
          <cell r="C577">
            <v>1108</v>
          </cell>
          <cell r="D577">
            <v>33.6</v>
          </cell>
        </row>
        <row r="578">
          <cell r="C578">
            <v>760</v>
          </cell>
          <cell r="D578">
            <v>37.5</v>
          </cell>
        </row>
        <row r="579">
          <cell r="C579">
            <v>839</v>
          </cell>
          <cell r="D579">
            <v>43</v>
          </cell>
        </row>
        <row r="580">
          <cell r="C580">
            <v>1000</v>
          </cell>
          <cell r="D580">
            <v>38.5</v>
          </cell>
        </row>
        <row r="581">
          <cell r="C581">
            <v>779</v>
          </cell>
          <cell r="D581">
            <v>45.2</v>
          </cell>
        </row>
        <row r="582">
          <cell r="C582">
            <v>1013</v>
          </cell>
          <cell r="D582">
            <v>39.1</v>
          </cell>
        </row>
        <row r="583">
          <cell r="C583">
            <v>1054</v>
          </cell>
          <cell r="D583">
            <v>40</v>
          </cell>
        </row>
        <row r="584">
          <cell r="C584">
            <v>982</v>
          </cell>
          <cell r="D584">
            <v>41</v>
          </cell>
        </row>
        <row r="585">
          <cell r="C585">
            <v>715</v>
          </cell>
          <cell r="D585">
            <v>41</v>
          </cell>
        </row>
        <row r="586">
          <cell r="C586">
            <v>794</v>
          </cell>
          <cell r="D586">
            <v>39.1</v>
          </cell>
        </row>
        <row r="587">
          <cell r="C587">
            <v>864</v>
          </cell>
          <cell r="D587">
            <v>31.4</v>
          </cell>
        </row>
        <row r="588">
          <cell r="C588">
            <v>729</v>
          </cell>
          <cell r="D588">
            <v>35.799999999999997</v>
          </cell>
        </row>
        <row r="589">
          <cell r="C589">
            <v>656</v>
          </cell>
          <cell r="D589">
            <v>34.4</v>
          </cell>
        </row>
        <row r="590">
          <cell r="C590">
            <v>788</v>
          </cell>
          <cell r="D590">
            <v>35.700000000000003</v>
          </cell>
        </row>
        <row r="591">
          <cell r="C591">
            <v>886</v>
          </cell>
          <cell r="D591">
            <v>36.700000000000003</v>
          </cell>
        </row>
        <row r="592">
          <cell r="C592">
            <v>834</v>
          </cell>
          <cell r="D592">
            <v>36.4</v>
          </cell>
        </row>
        <row r="593">
          <cell r="C593">
            <v>650</v>
          </cell>
          <cell r="D593">
            <v>39.6</v>
          </cell>
        </row>
        <row r="594">
          <cell r="C594">
            <v>663</v>
          </cell>
          <cell r="D594">
            <v>37</v>
          </cell>
        </row>
        <row r="595">
          <cell r="C595">
            <v>736</v>
          </cell>
          <cell r="D595">
            <v>41</v>
          </cell>
        </row>
        <row r="596">
          <cell r="C596">
            <v>1249</v>
          </cell>
          <cell r="D596">
            <v>28.6</v>
          </cell>
        </row>
        <row r="597">
          <cell r="C597">
            <v>986</v>
          </cell>
          <cell r="D597">
            <v>38.4</v>
          </cell>
        </row>
        <row r="598">
          <cell r="C598">
            <v>801</v>
          </cell>
          <cell r="D598">
            <v>56.8</v>
          </cell>
        </row>
        <row r="599">
          <cell r="C599">
            <v>997</v>
          </cell>
          <cell r="D599">
            <v>38.700000000000003</v>
          </cell>
        </row>
        <row r="600">
          <cell r="C600">
            <v>1108</v>
          </cell>
          <cell r="D600">
            <v>39.200000000000003</v>
          </cell>
        </row>
        <row r="601">
          <cell r="C601">
            <v>1200</v>
          </cell>
          <cell r="D601">
            <v>54.7</v>
          </cell>
        </row>
        <row r="602">
          <cell r="C602">
            <v>782</v>
          </cell>
          <cell r="D602">
            <v>42</v>
          </cell>
        </row>
        <row r="603">
          <cell r="C603">
            <v>694</v>
          </cell>
          <cell r="D603">
            <v>44.6</v>
          </cell>
        </row>
        <row r="604">
          <cell r="C604">
            <v>743</v>
          </cell>
          <cell r="D604">
            <v>44.2</v>
          </cell>
        </row>
        <row r="605">
          <cell r="C605">
            <v>686</v>
          </cell>
          <cell r="D605">
            <v>51.4</v>
          </cell>
        </row>
        <row r="606">
          <cell r="C606">
            <v>662</v>
          </cell>
          <cell r="D606">
            <v>44.8</v>
          </cell>
        </row>
        <row r="607">
          <cell r="C607">
            <v>780</v>
          </cell>
          <cell r="D607">
            <v>60.2</v>
          </cell>
        </row>
        <row r="608">
          <cell r="C608">
            <v>773</v>
          </cell>
          <cell r="D608">
            <v>39.1</v>
          </cell>
        </row>
        <row r="609">
          <cell r="C609">
            <v>798</v>
          </cell>
          <cell r="D609">
            <v>44.6</v>
          </cell>
        </row>
        <row r="610">
          <cell r="C610">
            <v>980</v>
          </cell>
          <cell r="D610">
            <v>42</v>
          </cell>
        </row>
        <row r="611">
          <cell r="D611">
            <v>26.5</v>
          </cell>
        </row>
        <row r="612">
          <cell r="D612">
            <v>49.7</v>
          </cell>
        </row>
        <row r="613">
          <cell r="D613">
            <v>37.9</v>
          </cell>
        </row>
        <row r="614">
          <cell r="D614">
            <v>35.700000000000003</v>
          </cell>
        </row>
        <row r="615">
          <cell r="D615">
            <v>46.6</v>
          </cell>
        </row>
        <row r="616">
          <cell r="D616">
            <v>42.5</v>
          </cell>
        </row>
        <row r="617">
          <cell r="D617">
            <v>39.6</v>
          </cell>
        </row>
        <row r="618">
          <cell r="D618">
            <v>32.700000000000003</v>
          </cell>
        </row>
        <row r="619">
          <cell r="D619">
            <v>36.200000000000003</v>
          </cell>
        </row>
      </sheetData>
      <sheetData sheetId="11" refreshError="1">
        <row r="396">
          <cell r="C396">
            <v>17.7</v>
          </cell>
          <cell r="D396">
            <v>0.6</v>
          </cell>
        </row>
        <row r="397">
          <cell r="C397">
            <v>23.1</v>
          </cell>
          <cell r="D397">
            <v>1.5</v>
          </cell>
        </row>
        <row r="398">
          <cell r="C398">
            <v>21.9</v>
          </cell>
          <cell r="D398">
            <v>4</v>
          </cell>
        </row>
        <row r="399">
          <cell r="C399">
            <v>22.2</v>
          </cell>
          <cell r="D399">
            <v>5.3</v>
          </cell>
        </row>
        <row r="400">
          <cell r="C400">
            <v>25.2</v>
          </cell>
          <cell r="D400">
            <v>8.1</v>
          </cell>
        </row>
        <row r="401">
          <cell r="D401">
            <v>12.7</v>
          </cell>
        </row>
        <row r="402">
          <cell r="D402">
            <v>18.899999999999999</v>
          </cell>
        </row>
        <row r="410">
          <cell r="C410">
            <v>17</v>
          </cell>
          <cell r="D410">
            <v>0.9</v>
          </cell>
        </row>
        <row r="411">
          <cell r="C411">
            <v>27.6</v>
          </cell>
          <cell r="D411">
            <v>0.9</v>
          </cell>
        </row>
        <row r="412">
          <cell r="C412">
            <v>29.7</v>
          </cell>
          <cell r="D412">
            <v>5.2</v>
          </cell>
        </row>
        <row r="413">
          <cell r="C413">
            <v>25.3</v>
          </cell>
          <cell r="D413">
            <v>11.4</v>
          </cell>
        </row>
        <row r="414">
          <cell r="C414">
            <v>25.5</v>
          </cell>
          <cell r="D414">
            <v>4.5999999999999996</v>
          </cell>
        </row>
        <row r="415">
          <cell r="D415">
            <v>3.9</v>
          </cell>
        </row>
        <row r="416">
          <cell r="D416">
            <v>3.3</v>
          </cell>
        </row>
        <row r="417">
          <cell r="C417">
            <v>23.1</v>
          </cell>
          <cell r="D417">
            <v>4.7</v>
          </cell>
        </row>
        <row r="418">
          <cell r="C418">
            <v>25.8</v>
          </cell>
          <cell r="D418">
            <v>10.8</v>
          </cell>
        </row>
        <row r="419">
          <cell r="C419">
            <v>32.200000000000003</v>
          </cell>
          <cell r="D419">
            <v>13.8</v>
          </cell>
        </row>
        <row r="420">
          <cell r="C420">
            <v>33.200000000000003</v>
          </cell>
          <cell r="D420">
            <v>17.8</v>
          </cell>
        </row>
        <row r="421">
          <cell r="C421">
            <v>22.8</v>
          </cell>
          <cell r="D421">
            <v>19</v>
          </cell>
        </row>
        <row r="422">
          <cell r="D422">
            <v>13.4</v>
          </cell>
        </row>
        <row r="423">
          <cell r="D423">
            <v>1.7</v>
          </cell>
        </row>
        <row r="424">
          <cell r="C424">
            <v>26.1</v>
          </cell>
          <cell r="D424">
            <v>0.4</v>
          </cell>
        </row>
        <row r="425">
          <cell r="C425">
            <v>30.4</v>
          </cell>
          <cell r="D425">
            <v>0.6</v>
          </cell>
        </row>
        <row r="426">
          <cell r="C426">
            <v>21.5</v>
          </cell>
          <cell r="D426">
            <v>0.3</v>
          </cell>
        </row>
        <row r="427">
          <cell r="C427">
            <v>19.5</v>
          </cell>
          <cell r="D427">
            <v>0.2</v>
          </cell>
        </row>
        <row r="428">
          <cell r="C428">
            <v>31.3</v>
          </cell>
          <cell r="D428">
            <v>5.4</v>
          </cell>
        </row>
        <row r="429">
          <cell r="D429">
            <v>5.4</v>
          </cell>
        </row>
        <row r="430">
          <cell r="D430">
            <v>6.2</v>
          </cell>
        </row>
        <row r="431">
          <cell r="C431">
            <v>21.9</v>
          </cell>
          <cell r="D431">
            <v>5.4</v>
          </cell>
        </row>
        <row r="432">
          <cell r="C432">
            <v>30.4</v>
          </cell>
          <cell r="D432">
            <v>2</v>
          </cell>
        </row>
        <row r="433">
          <cell r="D433">
            <v>1.9</v>
          </cell>
        </row>
        <row r="434">
          <cell r="C434">
            <v>37.200000000000003</v>
          </cell>
          <cell r="D434">
            <v>1.1000000000000001</v>
          </cell>
        </row>
        <row r="435">
          <cell r="D435">
            <v>2.2000000000000002</v>
          </cell>
        </row>
        <row r="436">
          <cell r="D436">
            <v>0.2</v>
          </cell>
        </row>
        <row r="437">
          <cell r="D437">
            <v>0.3</v>
          </cell>
        </row>
        <row r="438">
          <cell r="C438">
            <v>16.8</v>
          </cell>
          <cell r="D438">
            <v>0.4</v>
          </cell>
        </row>
        <row r="439">
          <cell r="D439">
            <v>0.3</v>
          </cell>
        </row>
        <row r="440">
          <cell r="C440">
            <v>24.8</v>
          </cell>
          <cell r="D440">
            <v>0.6</v>
          </cell>
        </row>
        <row r="441">
          <cell r="C441">
            <v>19.8</v>
          </cell>
          <cell r="D441">
            <v>0.5</v>
          </cell>
        </row>
        <row r="442">
          <cell r="C442">
            <v>27.5</v>
          </cell>
          <cell r="D442">
            <v>0.6</v>
          </cell>
        </row>
        <row r="443">
          <cell r="D443">
            <v>0.8</v>
          </cell>
        </row>
        <row r="444">
          <cell r="D444">
            <v>3.5</v>
          </cell>
        </row>
        <row r="445">
          <cell r="C445">
            <v>19</v>
          </cell>
          <cell r="D445">
            <v>0.8</v>
          </cell>
        </row>
        <row r="446">
          <cell r="C446">
            <v>20</v>
          </cell>
          <cell r="D446">
            <v>0.4</v>
          </cell>
        </row>
        <row r="447">
          <cell r="C447">
            <v>20</v>
          </cell>
          <cell r="D447">
            <v>0.3</v>
          </cell>
        </row>
        <row r="448">
          <cell r="C448">
            <v>33</v>
          </cell>
          <cell r="D448">
            <v>1.7</v>
          </cell>
        </row>
        <row r="449">
          <cell r="C449">
            <v>23.6</v>
          </cell>
          <cell r="D449">
            <v>5.4</v>
          </cell>
        </row>
        <row r="450">
          <cell r="D450">
            <v>10</v>
          </cell>
        </row>
        <row r="451">
          <cell r="D451">
            <v>13.5</v>
          </cell>
        </row>
        <row r="452">
          <cell r="C452">
            <v>22.2</v>
          </cell>
          <cell r="D452">
            <v>12.3</v>
          </cell>
        </row>
        <row r="453">
          <cell r="C453">
            <v>22.6</v>
          </cell>
          <cell r="D453">
            <v>8.4</v>
          </cell>
        </row>
        <row r="454">
          <cell r="C454">
            <v>25.9</v>
          </cell>
          <cell r="D454">
            <v>2.7</v>
          </cell>
        </row>
        <row r="455">
          <cell r="C455">
            <v>21.4</v>
          </cell>
          <cell r="D455">
            <v>0.9</v>
          </cell>
        </row>
        <row r="456">
          <cell r="C456">
            <v>24.4</v>
          </cell>
          <cell r="D456">
            <v>0.6</v>
          </cell>
        </row>
        <row r="457">
          <cell r="D457">
            <v>0.3</v>
          </cell>
        </row>
        <row r="458">
          <cell r="D458">
            <v>0.4</v>
          </cell>
        </row>
        <row r="459">
          <cell r="C459">
            <v>20.5</v>
          </cell>
          <cell r="D459">
            <v>0.7</v>
          </cell>
        </row>
        <row r="460">
          <cell r="C460">
            <v>21.5</v>
          </cell>
          <cell r="D460">
            <v>0.4</v>
          </cell>
        </row>
        <row r="461">
          <cell r="C461">
            <v>26.6</v>
          </cell>
          <cell r="D461">
            <v>0.8</v>
          </cell>
        </row>
        <row r="462">
          <cell r="C462">
            <v>22.8</v>
          </cell>
          <cell r="D462">
            <v>0.8</v>
          </cell>
        </row>
        <row r="463">
          <cell r="C463">
            <v>20.9</v>
          </cell>
          <cell r="D463">
            <v>1.2</v>
          </cell>
        </row>
        <row r="464">
          <cell r="D464">
            <v>5.2</v>
          </cell>
        </row>
        <row r="465">
          <cell r="D465">
            <v>10.7</v>
          </cell>
        </row>
        <row r="466">
          <cell r="C466">
            <v>18.3</v>
          </cell>
          <cell r="D466">
            <v>6.7</v>
          </cell>
        </row>
        <row r="467">
          <cell r="C467">
            <v>22.1</v>
          </cell>
          <cell r="D467">
            <v>2.2000000000000002</v>
          </cell>
        </row>
        <row r="468">
          <cell r="C468">
            <v>25.7</v>
          </cell>
          <cell r="D468">
            <v>3.9</v>
          </cell>
        </row>
        <row r="469">
          <cell r="C469">
            <v>22.1</v>
          </cell>
          <cell r="D469">
            <v>2.5</v>
          </cell>
        </row>
        <row r="470">
          <cell r="C470">
            <v>16.7</v>
          </cell>
          <cell r="D470">
            <v>1.1000000000000001</v>
          </cell>
        </row>
        <row r="472">
          <cell r="D472">
            <v>1.4</v>
          </cell>
        </row>
        <row r="473">
          <cell r="C473">
            <v>18.5</v>
          </cell>
          <cell r="D473">
            <v>0.4</v>
          </cell>
        </row>
        <row r="474">
          <cell r="C474">
            <v>28.1</v>
          </cell>
          <cell r="D474">
            <v>0.5</v>
          </cell>
        </row>
        <row r="475">
          <cell r="C475">
            <v>28.9</v>
          </cell>
          <cell r="D475">
            <v>0.3</v>
          </cell>
        </row>
        <row r="476">
          <cell r="C476">
            <v>39</v>
          </cell>
          <cell r="D476">
            <v>1.8</v>
          </cell>
        </row>
        <row r="477">
          <cell r="C477">
            <v>21.2</v>
          </cell>
          <cell r="D477">
            <v>6.5</v>
          </cell>
        </row>
        <row r="478">
          <cell r="D478">
            <v>2.1</v>
          </cell>
        </row>
        <row r="479">
          <cell r="D479">
            <v>1.3</v>
          </cell>
        </row>
        <row r="480">
          <cell r="C480">
            <v>13.9</v>
          </cell>
          <cell r="D480">
            <v>0.7</v>
          </cell>
        </row>
        <row r="481">
          <cell r="C481">
            <v>23.6</v>
          </cell>
          <cell r="D481">
            <v>2.2000000000000002</v>
          </cell>
        </row>
        <row r="482">
          <cell r="C482">
            <v>17.8</v>
          </cell>
          <cell r="D482">
            <v>0.4</v>
          </cell>
        </row>
        <row r="483">
          <cell r="C483">
            <v>15.7</v>
          </cell>
          <cell r="D483">
            <v>0.3</v>
          </cell>
        </row>
        <row r="484">
          <cell r="C484">
            <v>17.600000000000001</v>
          </cell>
          <cell r="D484">
            <v>0.3</v>
          </cell>
        </row>
        <row r="485">
          <cell r="D485">
            <v>0.5</v>
          </cell>
        </row>
        <row r="486">
          <cell r="D486">
            <v>1.1000000000000001</v>
          </cell>
        </row>
        <row r="487">
          <cell r="C487">
            <v>18.899999999999999</v>
          </cell>
          <cell r="D487">
            <v>1.9</v>
          </cell>
        </row>
        <row r="488">
          <cell r="C488">
            <v>18.8</v>
          </cell>
          <cell r="D488">
            <v>5.3</v>
          </cell>
        </row>
        <row r="489">
          <cell r="C489">
            <v>18.5</v>
          </cell>
          <cell r="D489">
            <v>6.2</v>
          </cell>
        </row>
        <row r="490">
          <cell r="C490">
            <v>33.299999999999997</v>
          </cell>
          <cell r="D490">
            <v>9.6999999999999993</v>
          </cell>
        </row>
        <row r="491">
          <cell r="C491">
            <v>27.9</v>
          </cell>
          <cell r="D491">
            <v>14.6</v>
          </cell>
        </row>
        <row r="492">
          <cell r="D492">
            <v>15.3</v>
          </cell>
        </row>
        <row r="493">
          <cell r="D493">
            <v>16.3</v>
          </cell>
        </row>
        <row r="494">
          <cell r="C494">
            <v>30.6</v>
          </cell>
          <cell r="D494">
            <v>17.100000000000001</v>
          </cell>
        </row>
        <row r="495">
          <cell r="C495">
            <v>17.3</v>
          </cell>
          <cell r="D495">
            <v>16.5</v>
          </cell>
        </row>
        <row r="496">
          <cell r="C496">
            <v>17.2</v>
          </cell>
          <cell r="D496">
            <v>16.600000000000001</v>
          </cell>
        </row>
        <row r="497">
          <cell r="D497">
            <v>19.8</v>
          </cell>
        </row>
        <row r="498">
          <cell r="C498">
            <v>24.4</v>
          </cell>
          <cell r="D498">
            <v>19.5</v>
          </cell>
        </row>
        <row r="499">
          <cell r="D499">
            <v>20.2</v>
          </cell>
        </row>
        <row r="500">
          <cell r="D500">
            <v>12.9</v>
          </cell>
        </row>
        <row r="501">
          <cell r="C501">
            <v>26.6</v>
          </cell>
          <cell r="D501">
            <v>16</v>
          </cell>
        </row>
        <row r="502">
          <cell r="C502">
            <v>30.5</v>
          </cell>
          <cell r="D502">
            <v>19.8</v>
          </cell>
        </row>
        <row r="503">
          <cell r="C503">
            <v>30.3</v>
          </cell>
          <cell r="D503">
            <v>21.4</v>
          </cell>
        </row>
        <row r="504">
          <cell r="C504">
            <v>32.700000000000003</v>
          </cell>
          <cell r="D504">
            <v>22.5</v>
          </cell>
        </row>
        <row r="505">
          <cell r="C505">
            <v>34.9</v>
          </cell>
          <cell r="D505">
            <v>28.9</v>
          </cell>
        </row>
        <row r="506">
          <cell r="D506">
            <v>21.5</v>
          </cell>
        </row>
        <row r="507">
          <cell r="D507">
            <v>17.2</v>
          </cell>
        </row>
        <row r="508">
          <cell r="C508">
            <v>31.8</v>
          </cell>
          <cell r="D508">
            <v>18.2</v>
          </cell>
        </row>
        <row r="509">
          <cell r="C509">
            <v>27.5</v>
          </cell>
          <cell r="D509">
            <v>16.3</v>
          </cell>
        </row>
        <row r="510">
          <cell r="C510">
            <v>35.5</v>
          </cell>
          <cell r="D510">
            <v>20</v>
          </cell>
        </row>
        <row r="511">
          <cell r="C511">
            <v>38</v>
          </cell>
          <cell r="D511">
            <v>20.9</v>
          </cell>
        </row>
        <row r="512">
          <cell r="C512">
            <v>29.8</v>
          </cell>
          <cell r="D512">
            <v>29.6</v>
          </cell>
        </row>
        <row r="513">
          <cell r="D513">
            <v>21.2</v>
          </cell>
        </row>
        <row r="514">
          <cell r="D514">
            <v>25.9</v>
          </cell>
        </row>
        <row r="515">
          <cell r="C515">
            <v>31.8</v>
          </cell>
          <cell r="D515">
            <v>26.1</v>
          </cell>
        </row>
        <row r="516">
          <cell r="C516">
            <v>28.2</v>
          </cell>
          <cell r="D516">
            <v>26.7</v>
          </cell>
        </row>
        <row r="517">
          <cell r="C517">
            <v>27.7</v>
          </cell>
          <cell r="D517">
            <v>25.4</v>
          </cell>
        </row>
        <row r="518">
          <cell r="C518">
            <v>30</v>
          </cell>
          <cell r="D518">
            <v>25.1</v>
          </cell>
        </row>
        <row r="519">
          <cell r="C519">
            <v>28.4</v>
          </cell>
          <cell r="D519">
            <v>24.2</v>
          </cell>
        </row>
        <row r="520">
          <cell r="D520">
            <v>27.7</v>
          </cell>
        </row>
        <row r="521">
          <cell r="D521">
            <v>28.4</v>
          </cell>
        </row>
        <row r="522">
          <cell r="C522">
            <v>35.299999999999997</v>
          </cell>
          <cell r="D522">
            <v>32.5</v>
          </cell>
        </row>
        <row r="523">
          <cell r="C523">
            <v>37.799999999999997</v>
          </cell>
          <cell r="D523">
            <v>34.200000000000003</v>
          </cell>
        </row>
        <row r="524">
          <cell r="C524">
            <v>36.1</v>
          </cell>
          <cell r="D524">
            <v>35.4</v>
          </cell>
        </row>
        <row r="525">
          <cell r="C525">
            <v>33.9</v>
          </cell>
          <cell r="D525">
            <v>40.200000000000003</v>
          </cell>
        </row>
        <row r="526">
          <cell r="C526">
            <v>36.4</v>
          </cell>
          <cell r="D526">
            <v>46.5</v>
          </cell>
        </row>
        <row r="527">
          <cell r="D527">
            <v>43.7</v>
          </cell>
        </row>
        <row r="528">
          <cell r="D528">
            <v>30</v>
          </cell>
        </row>
        <row r="529">
          <cell r="C529">
            <v>22.2</v>
          </cell>
          <cell r="D529">
            <v>31.1</v>
          </cell>
        </row>
        <row r="530">
          <cell r="C530">
            <v>25.8</v>
          </cell>
          <cell r="D530">
            <v>28.4</v>
          </cell>
        </row>
        <row r="531">
          <cell r="C531">
            <v>23.6</v>
          </cell>
          <cell r="D531">
            <v>24.9</v>
          </cell>
        </row>
        <row r="532">
          <cell r="C532">
            <v>24.6</v>
          </cell>
          <cell r="D532">
            <v>25.2</v>
          </cell>
        </row>
        <row r="533">
          <cell r="C533">
            <v>33.1</v>
          </cell>
          <cell r="D533">
            <v>25.7</v>
          </cell>
        </row>
        <row r="534">
          <cell r="D534">
            <v>25.3</v>
          </cell>
        </row>
        <row r="535">
          <cell r="D535">
            <v>30</v>
          </cell>
        </row>
        <row r="536">
          <cell r="C536">
            <v>31.6</v>
          </cell>
          <cell r="D536">
            <v>28.6</v>
          </cell>
        </row>
        <row r="537">
          <cell r="C537">
            <v>24.2</v>
          </cell>
          <cell r="D537">
            <v>28.6</v>
          </cell>
        </row>
        <row r="538">
          <cell r="C538">
            <v>28.4</v>
          </cell>
          <cell r="D538">
            <v>27.6</v>
          </cell>
        </row>
        <row r="539">
          <cell r="C539">
            <v>33.200000000000003</v>
          </cell>
          <cell r="D539">
            <v>27.6</v>
          </cell>
        </row>
        <row r="540">
          <cell r="C540">
            <v>25.8</v>
          </cell>
          <cell r="D540">
            <v>29.8</v>
          </cell>
        </row>
        <row r="541">
          <cell r="D541">
            <v>30</v>
          </cell>
        </row>
        <row r="542">
          <cell r="D542">
            <v>29.2</v>
          </cell>
        </row>
        <row r="543">
          <cell r="C543">
            <v>21.3</v>
          </cell>
          <cell r="D543">
            <v>26.4</v>
          </cell>
        </row>
        <row r="544">
          <cell r="C544">
            <v>25.8</v>
          </cell>
          <cell r="D544">
            <v>28.8</v>
          </cell>
        </row>
        <row r="545">
          <cell r="C545">
            <v>24.5</v>
          </cell>
          <cell r="D545">
            <v>27</v>
          </cell>
        </row>
        <row r="546">
          <cell r="C546">
            <v>25.8</v>
          </cell>
          <cell r="D546">
            <v>26.6</v>
          </cell>
        </row>
        <row r="547">
          <cell r="C547">
            <v>21.7</v>
          </cell>
          <cell r="D547">
            <v>22.8</v>
          </cell>
        </row>
        <row r="548">
          <cell r="D548">
            <v>24.1</v>
          </cell>
        </row>
        <row r="549">
          <cell r="D549">
            <v>23.9</v>
          </cell>
        </row>
        <row r="550">
          <cell r="C550">
            <v>17.5</v>
          </cell>
          <cell r="D550">
            <v>23.5</v>
          </cell>
        </row>
        <row r="551">
          <cell r="C551">
            <v>24.7</v>
          </cell>
          <cell r="D551">
            <v>18.399999999999999</v>
          </cell>
        </row>
        <row r="552">
          <cell r="C552">
            <v>31.3</v>
          </cell>
          <cell r="D552">
            <v>15.5</v>
          </cell>
        </row>
        <row r="553">
          <cell r="C553">
            <v>54.8</v>
          </cell>
          <cell r="D553">
            <v>17.899999999999999</v>
          </cell>
        </row>
        <row r="554">
          <cell r="C554">
            <v>30.1</v>
          </cell>
          <cell r="D554">
            <v>5</v>
          </cell>
        </row>
        <row r="555">
          <cell r="D555">
            <v>0.4</v>
          </cell>
        </row>
        <row r="556">
          <cell r="D556">
            <v>0.3</v>
          </cell>
        </row>
        <row r="557">
          <cell r="C557">
            <v>14.5</v>
          </cell>
          <cell r="D557">
            <v>0.1</v>
          </cell>
        </row>
        <row r="558">
          <cell r="C558">
            <v>20.399999999999999</v>
          </cell>
          <cell r="D558">
            <v>0.3</v>
          </cell>
        </row>
        <row r="559">
          <cell r="C559">
            <v>25.1</v>
          </cell>
          <cell r="D559">
            <v>0.2</v>
          </cell>
        </row>
        <row r="560">
          <cell r="C560">
            <v>26.2</v>
          </cell>
          <cell r="D560">
            <v>0.1</v>
          </cell>
        </row>
        <row r="561">
          <cell r="C561">
            <v>28.2</v>
          </cell>
          <cell r="D561">
            <v>0.3</v>
          </cell>
        </row>
        <row r="562">
          <cell r="D562">
            <v>0.3</v>
          </cell>
        </row>
        <row r="563">
          <cell r="D563">
            <v>0.1</v>
          </cell>
        </row>
        <row r="564">
          <cell r="C564">
            <v>21.9</v>
          </cell>
          <cell r="D564">
            <v>0.3</v>
          </cell>
        </row>
        <row r="565">
          <cell r="C565">
            <v>22.4</v>
          </cell>
          <cell r="D565">
            <v>0.2</v>
          </cell>
        </row>
        <row r="566">
          <cell r="C566">
            <v>22.5</v>
          </cell>
          <cell r="D566">
            <v>0.2</v>
          </cell>
        </row>
        <row r="567">
          <cell r="C567">
            <v>22</v>
          </cell>
          <cell r="D567">
            <v>0.1</v>
          </cell>
        </row>
        <row r="568">
          <cell r="C568">
            <v>21.2</v>
          </cell>
          <cell r="D568">
            <v>0.1</v>
          </cell>
        </row>
        <row r="569">
          <cell r="D569">
            <v>0.1</v>
          </cell>
        </row>
        <row r="570">
          <cell r="D570">
            <v>0.1</v>
          </cell>
        </row>
        <row r="571">
          <cell r="C571">
            <v>17.7</v>
          </cell>
          <cell r="D571">
            <v>0.1</v>
          </cell>
        </row>
        <row r="572">
          <cell r="C572">
            <v>16.100000000000001</v>
          </cell>
          <cell r="D572">
            <v>0.1</v>
          </cell>
        </row>
        <row r="573">
          <cell r="C573">
            <v>17</v>
          </cell>
          <cell r="D573">
            <v>0.4</v>
          </cell>
        </row>
        <row r="574">
          <cell r="C574">
            <v>19.2</v>
          </cell>
          <cell r="D574">
            <v>0.1</v>
          </cell>
        </row>
        <row r="575">
          <cell r="C575">
            <v>19</v>
          </cell>
          <cell r="D575">
            <v>0.1</v>
          </cell>
        </row>
        <row r="576">
          <cell r="D576">
            <v>0.3</v>
          </cell>
        </row>
        <row r="577">
          <cell r="D577">
            <v>1.2</v>
          </cell>
        </row>
        <row r="578">
          <cell r="C578">
            <v>18.8</v>
          </cell>
          <cell r="D578">
            <v>0.5</v>
          </cell>
        </row>
        <row r="579">
          <cell r="C579">
            <v>17.8</v>
          </cell>
          <cell r="D579">
            <v>0.4</v>
          </cell>
        </row>
        <row r="580">
          <cell r="C580">
            <v>22.6</v>
          </cell>
          <cell r="D580">
            <v>0.4</v>
          </cell>
        </row>
        <row r="581">
          <cell r="C581">
            <v>24.2</v>
          </cell>
          <cell r="D581">
            <v>0.5</v>
          </cell>
        </row>
        <row r="582">
          <cell r="C582">
            <v>23.4</v>
          </cell>
          <cell r="D582">
            <v>0.2</v>
          </cell>
        </row>
        <row r="583">
          <cell r="D583">
            <v>0.3</v>
          </cell>
        </row>
        <row r="584">
          <cell r="D584">
            <v>0.3</v>
          </cell>
        </row>
        <row r="585">
          <cell r="C585">
            <v>41.2</v>
          </cell>
          <cell r="D585">
            <v>0.1</v>
          </cell>
        </row>
        <row r="586">
          <cell r="C586">
            <v>26.6</v>
          </cell>
          <cell r="D586">
            <v>1.2</v>
          </cell>
        </row>
        <row r="587">
          <cell r="D587">
            <v>0.6</v>
          </cell>
        </row>
        <row r="588">
          <cell r="C588">
            <v>20</v>
          </cell>
          <cell r="D588">
            <v>1.2</v>
          </cell>
        </row>
        <row r="589">
          <cell r="C589">
            <v>22.1</v>
          </cell>
          <cell r="D589">
            <v>0.7</v>
          </cell>
        </row>
        <row r="590">
          <cell r="D590">
            <v>1.4</v>
          </cell>
        </row>
        <row r="591">
          <cell r="D591">
            <v>3.5</v>
          </cell>
        </row>
        <row r="592">
          <cell r="C592">
            <v>11.2</v>
          </cell>
          <cell r="D592">
            <v>0.8</v>
          </cell>
        </row>
        <row r="593">
          <cell r="C593">
            <v>14</v>
          </cell>
          <cell r="D593">
            <v>0.5</v>
          </cell>
        </row>
        <row r="594">
          <cell r="C594">
            <v>18.899999999999999</v>
          </cell>
          <cell r="D594">
            <v>1.2</v>
          </cell>
        </row>
        <row r="595">
          <cell r="C595">
            <v>36.4</v>
          </cell>
          <cell r="D595">
            <v>1.3</v>
          </cell>
        </row>
        <row r="596">
          <cell r="C596">
            <v>18.600000000000001</v>
          </cell>
          <cell r="D596">
            <v>4</v>
          </cell>
        </row>
        <row r="597">
          <cell r="D597">
            <v>0.6</v>
          </cell>
        </row>
        <row r="598">
          <cell r="D598">
            <v>0.6</v>
          </cell>
        </row>
        <row r="599">
          <cell r="C599">
            <v>17.7</v>
          </cell>
          <cell r="D599">
            <v>0.5</v>
          </cell>
        </row>
        <row r="600">
          <cell r="C600">
            <v>21.7</v>
          </cell>
          <cell r="D600">
            <v>2.9</v>
          </cell>
        </row>
        <row r="601">
          <cell r="C601">
            <v>24.5</v>
          </cell>
          <cell r="D601">
            <v>1</v>
          </cell>
        </row>
        <row r="602">
          <cell r="C602">
            <v>20.9</v>
          </cell>
          <cell r="D602">
            <v>0.6</v>
          </cell>
        </row>
        <row r="603">
          <cell r="C603">
            <v>19.7</v>
          </cell>
          <cell r="D603">
            <v>0.5</v>
          </cell>
        </row>
        <row r="604">
          <cell r="D604">
            <v>0.6</v>
          </cell>
        </row>
        <row r="605">
          <cell r="D605">
            <v>0.4</v>
          </cell>
        </row>
        <row r="606">
          <cell r="C606">
            <v>18.3</v>
          </cell>
          <cell r="D606">
            <v>0.3</v>
          </cell>
        </row>
        <row r="607">
          <cell r="C607">
            <v>17.600000000000001</v>
          </cell>
          <cell r="D607">
            <v>0.4</v>
          </cell>
        </row>
        <row r="608">
          <cell r="C608">
            <v>20.6</v>
          </cell>
          <cell r="D608">
            <v>0.3</v>
          </cell>
        </row>
        <row r="609">
          <cell r="C609">
            <v>13.9</v>
          </cell>
        </row>
        <row r="610">
          <cell r="C610">
            <v>19</v>
          </cell>
          <cell r="D610">
            <v>0.3</v>
          </cell>
        </row>
        <row r="611">
          <cell r="D611">
            <v>0.3</v>
          </cell>
        </row>
        <row r="612">
          <cell r="D612">
            <v>0.5</v>
          </cell>
        </row>
        <row r="613">
          <cell r="C613">
            <v>14.4</v>
          </cell>
          <cell r="D613">
            <v>0.4</v>
          </cell>
        </row>
        <row r="614">
          <cell r="C614">
            <v>16.2</v>
          </cell>
          <cell r="D614">
            <v>0.4</v>
          </cell>
        </row>
        <row r="615">
          <cell r="C615">
            <v>19.7</v>
          </cell>
          <cell r="D615">
            <v>0.4</v>
          </cell>
        </row>
        <row r="616">
          <cell r="C616">
            <v>18.899999999999999</v>
          </cell>
          <cell r="D616">
            <v>0.3</v>
          </cell>
        </row>
        <row r="617">
          <cell r="C617">
            <v>21.7</v>
          </cell>
          <cell r="D617">
            <v>0.4</v>
          </cell>
        </row>
        <row r="618">
          <cell r="D618">
            <v>0.3</v>
          </cell>
        </row>
        <row r="619">
          <cell r="D619">
            <v>0.4</v>
          </cell>
        </row>
        <row r="620">
          <cell r="C620">
            <v>18.399999999999999</v>
          </cell>
          <cell r="D620">
            <v>0.6</v>
          </cell>
        </row>
      </sheetData>
      <sheetData sheetId="12" refreshError="1">
        <row r="366">
          <cell r="H366">
            <v>0</v>
          </cell>
          <cell r="I366">
            <v>0</v>
          </cell>
          <cell r="J366">
            <v>2.6351612903225807</v>
          </cell>
          <cell r="K366">
            <v>8.4541935483870958</v>
          </cell>
        </row>
        <row r="368">
          <cell r="H368">
            <v>0</v>
          </cell>
          <cell r="I368">
            <v>0</v>
          </cell>
          <cell r="J368">
            <v>2.7412903225806451</v>
          </cell>
          <cell r="K368">
            <v>7.1603225806451611</v>
          </cell>
        </row>
        <row r="370">
          <cell r="H370">
            <v>0</v>
          </cell>
          <cell r="I370">
            <v>0</v>
          </cell>
          <cell r="J370">
            <v>2.9264516129032256</v>
          </cell>
          <cell r="K370">
            <v>9.323548387096773</v>
          </cell>
        </row>
        <row r="380">
          <cell r="H380">
            <v>0</v>
          </cell>
          <cell r="I380">
            <v>1.2173913043478262E-2</v>
          </cell>
          <cell r="J380">
            <v>2.8858064516129032</v>
          </cell>
          <cell r="K380">
            <v>2.212903225806452</v>
          </cell>
        </row>
        <row r="382">
          <cell r="H382">
            <v>0</v>
          </cell>
          <cell r="I382">
            <v>0</v>
          </cell>
          <cell r="J382">
            <v>2.7390322580645163</v>
          </cell>
          <cell r="K382">
            <v>7.6548387096774189</v>
          </cell>
        </row>
        <row r="383">
          <cell r="H383">
            <v>0</v>
          </cell>
          <cell r="I383">
            <v>0</v>
          </cell>
          <cell r="J383">
            <v>2.9783870967741937</v>
          </cell>
          <cell r="K383">
            <v>3.6083870967741936</v>
          </cell>
        </row>
        <row r="384">
          <cell r="H384">
            <v>0</v>
          </cell>
          <cell r="I384">
            <v>0</v>
          </cell>
          <cell r="J384">
            <v>3.0032258064516131</v>
          </cell>
          <cell r="K384">
            <v>9.888064516129031</v>
          </cell>
        </row>
        <row r="386">
          <cell r="K386">
            <v>2.8045161290322578</v>
          </cell>
        </row>
        <row r="387">
          <cell r="H387">
            <v>0</v>
          </cell>
          <cell r="I387">
            <v>0</v>
          </cell>
          <cell r="J387">
            <v>19.200322580645164</v>
          </cell>
          <cell r="K387">
            <v>2.8045161290322578</v>
          </cell>
        </row>
        <row r="389">
          <cell r="H389">
            <v>0</v>
          </cell>
          <cell r="I389">
            <v>0</v>
          </cell>
          <cell r="J389">
            <v>4.4619354838709686</v>
          </cell>
          <cell r="K389">
            <v>10.940322580645162</v>
          </cell>
        </row>
        <row r="391">
          <cell r="H391">
            <v>0</v>
          </cell>
          <cell r="I391">
            <v>0</v>
          </cell>
          <cell r="J391">
            <v>15.226129032258067</v>
          </cell>
          <cell r="K391">
            <v>7.1783870967741938</v>
          </cell>
        </row>
        <row r="394">
          <cell r="H394">
            <v>0</v>
          </cell>
          <cell r="I394">
            <v>0</v>
          </cell>
          <cell r="J394">
            <v>0.73612903225806448</v>
          </cell>
          <cell r="K394">
            <v>13.250322580645161</v>
          </cell>
        </row>
        <row r="396">
          <cell r="H396">
            <v>0</v>
          </cell>
          <cell r="I396">
            <v>0</v>
          </cell>
          <cell r="J396">
            <v>2.3596774193548384</v>
          </cell>
          <cell r="K396">
            <v>11.719354838709679</v>
          </cell>
        </row>
        <row r="398">
          <cell r="H398">
            <v>0</v>
          </cell>
          <cell r="I398">
            <v>0</v>
          </cell>
          <cell r="J398">
            <v>6.071935483870968</v>
          </cell>
          <cell r="K398">
            <v>3.5790322580645162</v>
          </cell>
        </row>
        <row r="401">
          <cell r="H401">
            <v>0</v>
          </cell>
          <cell r="I401">
            <v>0</v>
          </cell>
          <cell r="J401">
            <v>3.314838709677419</v>
          </cell>
          <cell r="K401">
            <v>1.47</v>
          </cell>
        </row>
        <row r="403">
          <cell r="I403">
            <v>0</v>
          </cell>
          <cell r="K403">
            <v>5.152903225806452</v>
          </cell>
        </row>
        <row r="405">
          <cell r="I405">
            <v>0</v>
          </cell>
          <cell r="K405">
            <v>4.0577419354838709</v>
          </cell>
        </row>
        <row r="408">
          <cell r="H408">
            <v>0</v>
          </cell>
          <cell r="I408">
            <v>0</v>
          </cell>
          <cell r="J408">
            <v>8.1290322580645155E-2</v>
          </cell>
          <cell r="K408">
            <v>8.9238709677419372</v>
          </cell>
        </row>
        <row r="410">
          <cell r="H410">
            <v>0</v>
          </cell>
          <cell r="I410">
            <v>0</v>
          </cell>
          <cell r="J410">
            <v>9.9354838709677415E-2</v>
          </cell>
          <cell r="K410">
            <v>7.7790322580645173</v>
          </cell>
        </row>
        <row r="412">
          <cell r="H412">
            <v>0</v>
          </cell>
          <cell r="I412">
            <v>0</v>
          </cell>
          <cell r="J412">
            <v>0.16935483870967741</v>
          </cell>
          <cell r="K412">
            <v>7.1512903225806452</v>
          </cell>
        </row>
        <row r="415">
          <cell r="H415">
            <v>0</v>
          </cell>
          <cell r="I415">
            <v>0</v>
          </cell>
          <cell r="J415">
            <v>9.2580645161290318E-2</v>
          </cell>
          <cell r="K415">
            <v>0.76322580645161286</v>
          </cell>
        </row>
        <row r="417">
          <cell r="H417">
            <v>0</v>
          </cell>
          <cell r="I417">
            <v>0</v>
          </cell>
          <cell r="J417">
            <v>0.74064516129032254</v>
          </cell>
          <cell r="K417">
            <v>1.0161290322580645</v>
          </cell>
        </row>
        <row r="419">
          <cell r="H419">
            <v>0</v>
          </cell>
          <cell r="I419">
            <v>0</v>
          </cell>
          <cell r="J419">
            <v>1.1719354838709679</v>
          </cell>
          <cell r="K419">
            <v>0.14903225806451614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0.13096774193548386</v>
          </cell>
        </row>
        <row r="424">
          <cell r="H424">
            <v>0</v>
          </cell>
          <cell r="I424">
            <v>2.5839130434782609</v>
          </cell>
          <cell r="J424">
            <v>0</v>
          </cell>
          <cell r="K424">
            <v>0.96193548387096772</v>
          </cell>
        </row>
        <row r="426">
          <cell r="H426">
            <v>0</v>
          </cell>
          <cell r="I426">
            <v>0.3591304347826087</v>
          </cell>
          <cell r="J426">
            <v>0.8490322580645161</v>
          </cell>
          <cell r="K426">
            <v>0.89193548387096777</v>
          </cell>
        </row>
        <row r="429">
          <cell r="H429">
            <v>0</v>
          </cell>
          <cell r="I429">
            <v>0.14000000000000001</v>
          </cell>
          <cell r="J429">
            <v>0.13096774193548386</v>
          </cell>
          <cell r="K429">
            <v>0.47870967741935483</v>
          </cell>
        </row>
        <row r="431">
          <cell r="H431">
            <v>0</v>
          </cell>
          <cell r="I431">
            <v>3.6521739130434779E-2</v>
          </cell>
          <cell r="J431">
            <v>7.9032258064516123E-2</v>
          </cell>
          <cell r="K431">
            <v>0.33193548387096772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0.15129032258064518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0.3409677419354839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1.5196774193548388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0.36806451612903224</v>
          </cell>
        </row>
        <row r="443">
          <cell r="H443">
            <v>0</v>
          </cell>
          <cell r="I443">
            <v>0.35</v>
          </cell>
          <cell r="J443">
            <v>0</v>
          </cell>
          <cell r="K443">
            <v>2.94</v>
          </cell>
        </row>
        <row r="445">
          <cell r="H445">
            <v>0</v>
          </cell>
          <cell r="I445">
            <v>0</v>
          </cell>
          <cell r="J445">
            <v>0.18</v>
          </cell>
          <cell r="K445">
            <v>0.82</v>
          </cell>
        </row>
        <row r="447">
          <cell r="H447">
            <v>0</v>
          </cell>
          <cell r="I447">
            <v>0.62</v>
          </cell>
          <cell r="J447">
            <v>0.15</v>
          </cell>
          <cell r="K447">
            <v>2.6</v>
          </cell>
        </row>
        <row r="450">
          <cell r="H450">
            <v>0</v>
          </cell>
          <cell r="I450">
            <v>0.48</v>
          </cell>
          <cell r="J450">
            <v>0.17</v>
          </cell>
          <cell r="K450">
            <v>2.44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2.92</v>
          </cell>
        </row>
        <row r="454">
          <cell r="H454">
            <v>0</v>
          </cell>
          <cell r="I454">
            <v>0.1</v>
          </cell>
          <cell r="J454">
            <v>0</v>
          </cell>
          <cell r="K454">
            <v>4.93</v>
          </cell>
        </row>
        <row r="457">
          <cell r="H457">
            <v>0</v>
          </cell>
          <cell r="I457">
            <v>0</v>
          </cell>
          <cell r="J457">
            <v>0.42</v>
          </cell>
          <cell r="K457">
            <v>0.74</v>
          </cell>
        </row>
        <row r="459">
          <cell r="H459">
            <v>0</v>
          </cell>
          <cell r="I459">
            <v>0</v>
          </cell>
          <cell r="J459">
            <v>0.3</v>
          </cell>
          <cell r="K459">
            <v>0.2</v>
          </cell>
        </row>
        <row r="461">
          <cell r="H461">
            <v>0</v>
          </cell>
          <cell r="I461">
            <v>0</v>
          </cell>
          <cell r="J461">
            <v>0.22</v>
          </cell>
          <cell r="K461">
            <v>0</v>
          </cell>
        </row>
        <row r="464">
          <cell r="H464">
            <v>0</v>
          </cell>
          <cell r="I464">
            <v>0</v>
          </cell>
          <cell r="J464">
            <v>0.24</v>
          </cell>
          <cell r="K464">
            <v>0.88</v>
          </cell>
        </row>
        <row r="466">
          <cell r="H466">
            <v>0</v>
          </cell>
          <cell r="I466">
            <v>0</v>
          </cell>
          <cell r="J466">
            <v>0.12</v>
          </cell>
          <cell r="K466">
            <v>1.01</v>
          </cell>
        </row>
        <row r="468">
          <cell r="H468">
            <v>0</v>
          </cell>
          <cell r="I468">
            <v>0</v>
          </cell>
          <cell r="J468">
            <v>7.0000000000000007E-2</v>
          </cell>
          <cell r="K468">
            <v>0.66</v>
          </cell>
        </row>
        <row r="471">
          <cell r="H471">
            <v>0</v>
          </cell>
          <cell r="I471">
            <v>0</v>
          </cell>
          <cell r="J471">
            <v>0.09</v>
          </cell>
          <cell r="K471">
            <v>0.43</v>
          </cell>
        </row>
        <row r="473">
          <cell r="H473">
            <v>0</v>
          </cell>
          <cell r="I473">
            <v>0</v>
          </cell>
          <cell r="J473">
            <v>0.13</v>
          </cell>
          <cell r="K473">
            <v>0.08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0.12</v>
          </cell>
        </row>
        <row r="478">
          <cell r="H478">
            <v>0</v>
          </cell>
          <cell r="I478">
            <v>0</v>
          </cell>
          <cell r="J478">
            <v>0.08</v>
          </cell>
          <cell r="K478">
            <v>0.13</v>
          </cell>
        </row>
        <row r="480">
          <cell r="H480">
            <v>0</v>
          </cell>
          <cell r="I480">
            <v>0</v>
          </cell>
          <cell r="J480">
            <v>0.22</v>
          </cell>
          <cell r="K480">
            <v>0.09</v>
          </cell>
        </row>
        <row r="482">
          <cell r="H482">
            <v>0</v>
          </cell>
          <cell r="I482">
            <v>0</v>
          </cell>
          <cell r="J482">
            <v>0.33</v>
          </cell>
          <cell r="K482">
            <v>0.22</v>
          </cell>
        </row>
        <row r="485">
          <cell r="H485">
            <v>0</v>
          </cell>
          <cell r="I485">
            <v>0</v>
          </cell>
          <cell r="J485">
            <v>0.16</v>
          </cell>
          <cell r="K485">
            <v>0.24</v>
          </cell>
        </row>
        <row r="487">
          <cell r="H487">
            <v>0</v>
          </cell>
          <cell r="I487">
            <v>0</v>
          </cell>
          <cell r="J487">
            <v>0.24</v>
          </cell>
          <cell r="K487">
            <v>0.26</v>
          </cell>
        </row>
        <row r="489">
          <cell r="H489">
            <v>0</v>
          </cell>
          <cell r="I489">
            <v>0.06</v>
          </cell>
          <cell r="J489">
            <v>0.06</v>
          </cell>
          <cell r="K489">
            <v>0.1</v>
          </cell>
        </row>
        <row r="492">
          <cell r="H492">
            <v>0</v>
          </cell>
          <cell r="I492">
            <v>0</v>
          </cell>
          <cell r="J492">
            <v>0.12</v>
          </cell>
          <cell r="K492">
            <v>0.11</v>
          </cell>
        </row>
        <row r="494">
          <cell r="H494">
            <v>0</v>
          </cell>
          <cell r="I494">
            <v>0</v>
          </cell>
          <cell r="J494">
            <v>0.12</v>
          </cell>
          <cell r="K494">
            <v>0.17</v>
          </cell>
        </row>
        <row r="496">
          <cell r="H496">
            <v>0</v>
          </cell>
          <cell r="I496">
            <v>0</v>
          </cell>
          <cell r="J496">
            <v>0.45</v>
          </cell>
          <cell r="K496">
            <v>0.36</v>
          </cell>
        </row>
        <row r="499">
          <cell r="H499">
            <v>0</v>
          </cell>
          <cell r="I499">
            <v>0</v>
          </cell>
          <cell r="J499">
            <v>0.51</v>
          </cell>
          <cell r="K499">
            <v>0.31</v>
          </cell>
        </row>
        <row r="501">
          <cell r="H501">
            <v>0</v>
          </cell>
          <cell r="I501">
            <v>0</v>
          </cell>
          <cell r="J501">
            <v>0</v>
          </cell>
          <cell r="K501">
            <v>0.09</v>
          </cell>
        </row>
        <row r="503">
          <cell r="H503">
            <v>0</v>
          </cell>
          <cell r="I503">
            <v>0</v>
          </cell>
          <cell r="J503">
            <v>0.1</v>
          </cell>
          <cell r="K503">
            <v>0.17</v>
          </cell>
        </row>
        <row r="506">
          <cell r="H506">
            <v>0</v>
          </cell>
          <cell r="I506">
            <v>0</v>
          </cell>
          <cell r="J506">
            <v>0.13</v>
          </cell>
          <cell r="K506">
            <v>0.15</v>
          </cell>
        </row>
        <row r="508">
          <cell r="H508">
            <v>0</v>
          </cell>
          <cell r="I508">
            <v>0</v>
          </cell>
          <cell r="J508">
            <v>0.23</v>
          </cell>
          <cell r="K508">
            <v>0.55000000000000004</v>
          </cell>
        </row>
        <row r="510">
          <cell r="H510">
            <v>0</v>
          </cell>
          <cell r="I510">
            <v>0</v>
          </cell>
          <cell r="J510">
            <v>0.19</v>
          </cell>
          <cell r="K510">
            <v>0.51</v>
          </cell>
        </row>
        <row r="513">
          <cell r="H513">
            <v>0</v>
          </cell>
          <cell r="I513">
            <v>0</v>
          </cell>
          <cell r="J513">
            <v>0.18</v>
          </cell>
          <cell r="K513">
            <v>0.52</v>
          </cell>
        </row>
        <row r="515">
          <cell r="H515">
            <v>0</v>
          </cell>
          <cell r="I515">
            <v>0.11</v>
          </cell>
          <cell r="J515">
            <v>0.23</v>
          </cell>
          <cell r="K515">
            <v>0.95</v>
          </cell>
        </row>
        <row r="517">
          <cell r="H517">
            <v>0</v>
          </cell>
          <cell r="I517">
            <v>0</v>
          </cell>
          <cell r="J517">
            <v>0.41</v>
          </cell>
          <cell r="K517">
            <v>2.21</v>
          </cell>
        </row>
        <row r="520">
          <cell r="H520">
            <v>0</v>
          </cell>
          <cell r="I520">
            <v>0.28000000000000003</v>
          </cell>
          <cell r="J520">
            <v>0.26</v>
          </cell>
          <cell r="K520">
            <v>1.66</v>
          </cell>
        </row>
        <row r="522">
          <cell r="H522">
            <v>0</v>
          </cell>
          <cell r="I522">
            <v>0</v>
          </cell>
          <cell r="J522">
            <v>0.11</v>
          </cell>
          <cell r="K522">
            <v>3.24</v>
          </cell>
        </row>
        <row r="524">
          <cell r="H524">
            <v>0</v>
          </cell>
          <cell r="I524">
            <v>5.59</v>
          </cell>
          <cell r="J524">
            <v>0.05</v>
          </cell>
          <cell r="K524">
            <v>2.37</v>
          </cell>
        </row>
        <row r="527">
          <cell r="H527">
            <v>0</v>
          </cell>
          <cell r="I527">
            <v>0</v>
          </cell>
          <cell r="J527">
            <v>0.09</v>
          </cell>
          <cell r="K527">
            <v>1.87</v>
          </cell>
        </row>
        <row r="529">
          <cell r="H529">
            <v>0</v>
          </cell>
          <cell r="I529">
            <v>0</v>
          </cell>
          <cell r="J529">
            <v>0.1</v>
          </cell>
          <cell r="K529">
            <v>15.6</v>
          </cell>
        </row>
        <row r="531">
          <cell r="H531">
            <v>0</v>
          </cell>
          <cell r="I531">
            <v>0</v>
          </cell>
          <cell r="J531">
            <v>0.55000000000000004</v>
          </cell>
          <cell r="K531">
            <v>21.5</v>
          </cell>
        </row>
        <row r="534">
          <cell r="H534">
            <v>0</v>
          </cell>
          <cell r="I534">
            <v>0</v>
          </cell>
          <cell r="J534">
            <v>0.09</v>
          </cell>
          <cell r="K534">
            <v>15.04</v>
          </cell>
        </row>
        <row r="536">
          <cell r="H536">
            <v>0</v>
          </cell>
          <cell r="I536">
            <v>0</v>
          </cell>
          <cell r="J536">
            <v>0.37</v>
          </cell>
          <cell r="K536">
            <v>23.48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16.5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16.45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14.06</v>
          </cell>
        </row>
        <row r="545">
          <cell r="H545">
            <v>0</v>
          </cell>
          <cell r="I545">
            <v>0</v>
          </cell>
          <cell r="J545">
            <v>0.98</v>
          </cell>
          <cell r="K545">
            <v>12.99</v>
          </cell>
        </row>
        <row r="548">
          <cell r="H548">
            <v>0</v>
          </cell>
          <cell r="I548">
            <v>0</v>
          </cell>
          <cell r="J548">
            <v>0.03</v>
          </cell>
          <cell r="K548">
            <v>12.8</v>
          </cell>
        </row>
        <row r="550">
          <cell r="H550">
            <v>0</v>
          </cell>
          <cell r="I550">
            <v>0</v>
          </cell>
          <cell r="J550">
            <v>0.5</v>
          </cell>
          <cell r="K550">
            <v>12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13.9</v>
          </cell>
        </row>
        <row r="555">
          <cell r="H555">
            <v>0</v>
          </cell>
          <cell r="I555">
            <v>0</v>
          </cell>
          <cell r="J555">
            <v>0.09</v>
          </cell>
          <cell r="K555">
            <v>7.67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18.52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16.079999999999998</v>
          </cell>
        </row>
        <row r="562">
          <cell r="H562">
            <v>0</v>
          </cell>
          <cell r="I562">
            <v>0</v>
          </cell>
          <cell r="J562">
            <v>0</v>
          </cell>
          <cell r="K562">
            <v>18.86</v>
          </cell>
        </row>
        <row r="564">
          <cell r="H564">
            <v>0</v>
          </cell>
          <cell r="I564">
            <v>0</v>
          </cell>
          <cell r="J564">
            <v>0.25</v>
          </cell>
          <cell r="K564">
            <v>8.6</v>
          </cell>
        </row>
        <row r="566">
          <cell r="H566">
            <v>0</v>
          </cell>
          <cell r="I566">
            <v>0</v>
          </cell>
          <cell r="J566">
            <v>7.0000000000000007E-2</v>
          </cell>
          <cell r="K566">
            <v>11.58</v>
          </cell>
        </row>
        <row r="569">
          <cell r="H569">
            <v>0</v>
          </cell>
          <cell r="I569">
            <v>0</v>
          </cell>
          <cell r="J569">
            <v>0.18</v>
          </cell>
          <cell r="K569">
            <v>14.56</v>
          </cell>
        </row>
        <row r="571">
          <cell r="I571">
            <v>0</v>
          </cell>
          <cell r="K571">
            <v>14.94</v>
          </cell>
        </row>
        <row r="573">
          <cell r="I573">
            <v>0</v>
          </cell>
          <cell r="K573">
            <v>14.37</v>
          </cell>
        </row>
        <row r="576">
          <cell r="I576">
            <v>0</v>
          </cell>
          <cell r="K576">
            <v>13.09</v>
          </cell>
        </row>
        <row r="578">
          <cell r="I578">
            <v>0</v>
          </cell>
          <cell r="K578">
            <v>12.1</v>
          </cell>
        </row>
        <row r="580">
          <cell r="I580">
            <v>0</v>
          </cell>
          <cell r="K580">
            <v>11.88</v>
          </cell>
        </row>
        <row r="583">
          <cell r="I583">
            <v>0</v>
          </cell>
          <cell r="K583">
            <v>8.68</v>
          </cell>
        </row>
        <row r="585">
          <cell r="I585">
            <v>0</v>
          </cell>
          <cell r="K585">
            <v>9.6999999999999993</v>
          </cell>
        </row>
        <row r="587">
          <cell r="I587">
            <v>0</v>
          </cell>
          <cell r="K587">
            <v>16.63</v>
          </cell>
        </row>
        <row r="590">
          <cell r="I590">
            <v>0</v>
          </cell>
          <cell r="K590">
            <v>12.72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磷酸"/>
      <sheetName val="COD"/>
      <sheetName val="pH"/>
      <sheetName val="氨氮"/>
      <sheetName val="NO2- NO3-"/>
      <sheetName val="氯鹽濃度"/>
      <sheetName val="彙整"/>
      <sheetName val="彙整2"/>
      <sheetName val="比較"/>
      <sheetName val="LS"/>
      <sheetName val="HS"/>
      <sheetName val="MBR"/>
      <sheetName val="回收水性質"/>
      <sheetName val="月平均"/>
      <sheetName val="週平均值"/>
      <sheetName val="201810底異常追查"/>
    </sheetNames>
    <sheetDataSet>
      <sheetData sheetId="0" refreshError="1">
        <row r="372">
          <cell r="C372">
            <v>3.15</v>
          </cell>
        </row>
        <row r="374">
          <cell r="C374">
            <v>3.26</v>
          </cell>
        </row>
        <row r="376">
          <cell r="C376">
            <v>2.1800000000000002</v>
          </cell>
        </row>
      </sheetData>
      <sheetData sheetId="1" refreshError="1">
        <row r="403">
          <cell r="C403">
            <v>873</v>
          </cell>
          <cell r="D403">
            <v>38.700000000000003</v>
          </cell>
        </row>
        <row r="404">
          <cell r="C404">
            <v>1093</v>
          </cell>
          <cell r="D404">
            <v>32.799999999999997</v>
          </cell>
        </row>
        <row r="405">
          <cell r="C405">
            <v>1064</v>
          </cell>
          <cell r="D405">
            <v>32.700000000000003</v>
          </cell>
        </row>
        <row r="406">
          <cell r="C406">
            <v>1027</v>
          </cell>
          <cell r="D406">
            <v>34.4</v>
          </cell>
        </row>
        <row r="407">
          <cell r="C407">
            <v>1126</v>
          </cell>
          <cell r="D407">
            <v>35.799999999999997</v>
          </cell>
        </row>
        <row r="408">
          <cell r="C408">
            <v>1128</v>
          </cell>
          <cell r="D408">
            <v>37.6</v>
          </cell>
        </row>
        <row r="409">
          <cell r="C409">
            <v>1128</v>
          </cell>
          <cell r="D409">
            <v>34.5</v>
          </cell>
        </row>
      </sheetData>
      <sheetData sheetId="2" refreshError="1">
        <row r="372">
          <cell r="B372">
            <v>7.2</v>
          </cell>
          <cell r="C372">
            <v>7.4</v>
          </cell>
        </row>
        <row r="374">
          <cell r="C374">
            <v>7.5</v>
          </cell>
        </row>
        <row r="376">
          <cell r="C376">
            <v>7.5</v>
          </cell>
        </row>
      </sheetData>
      <sheetData sheetId="3" refreshError="1">
        <row r="403">
          <cell r="C403">
            <v>19.2</v>
          </cell>
          <cell r="D403">
            <v>18.3</v>
          </cell>
        </row>
        <row r="404">
          <cell r="C404">
            <v>18.899999999999999</v>
          </cell>
          <cell r="D404">
            <v>16</v>
          </cell>
        </row>
        <row r="405">
          <cell r="C405">
            <v>21.6</v>
          </cell>
          <cell r="D405">
            <v>16.8</v>
          </cell>
        </row>
        <row r="406">
          <cell r="C406">
            <v>28.9</v>
          </cell>
          <cell r="D406">
            <v>16.100000000000001</v>
          </cell>
        </row>
        <row r="407">
          <cell r="C407">
            <v>29.9</v>
          </cell>
          <cell r="D407">
            <v>16.2</v>
          </cell>
        </row>
        <row r="408">
          <cell r="D408">
            <v>15</v>
          </cell>
        </row>
        <row r="409">
          <cell r="D409">
            <v>7.4</v>
          </cell>
        </row>
      </sheetData>
      <sheetData sheetId="4" refreshError="1">
        <row r="373">
          <cell r="H373">
            <v>0</v>
          </cell>
          <cell r="I373">
            <v>0</v>
          </cell>
          <cell r="J373">
            <v>2.7051612903225806</v>
          </cell>
          <cell r="K373">
            <v>1.5806451612903225</v>
          </cell>
        </row>
        <row r="375">
          <cell r="H375">
            <v>0</v>
          </cell>
          <cell r="I375">
            <v>0.22826086956521738</v>
          </cell>
          <cell r="J375">
            <v>2.4048387096774193</v>
          </cell>
          <cell r="K375">
            <v>1.2690322580645161</v>
          </cell>
        </row>
        <row r="377">
          <cell r="H377">
            <v>0</v>
          </cell>
          <cell r="I377">
            <v>0.13695652173913042</v>
          </cell>
          <cell r="J377">
            <v>1.9351612903225808</v>
          </cell>
          <cell r="K377">
            <v>3.8477419354838709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zoomScale="70" zoomScaleNormal="70" workbookViewId="0">
      <pane xSplit="2" ySplit="4" topLeftCell="C167" activePane="bottomRight" state="frozen"/>
      <selection pane="topRight" activeCell="C1" sqref="C1"/>
      <selection pane="bottomLeft" activeCell="A5" sqref="A5"/>
      <selection pane="bottomRight" activeCell="L173" sqref="L173"/>
    </sheetView>
  </sheetViews>
  <sheetFormatPr defaultColWidth="9" defaultRowHeight="18"/>
  <cols>
    <col min="1" max="1" width="2.6640625" style="1" customWidth="1"/>
    <col min="2" max="2" width="14" style="1" bestFit="1" customWidth="1"/>
    <col min="3" max="5" width="12.6640625" style="1" customWidth="1"/>
    <col min="6" max="7" width="15.44140625" style="1" bestFit="1" customWidth="1"/>
    <col min="8" max="8" width="12.6640625" style="1" customWidth="1"/>
    <col min="9" max="11" width="9" style="1"/>
    <col min="12" max="12" width="7.33203125" style="1" bestFit="1" customWidth="1"/>
    <col min="13" max="16384" width="9" style="1"/>
  </cols>
  <sheetData>
    <row r="1" spans="1:8" ht="19.8">
      <c r="A1" s="1" t="s">
        <v>4</v>
      </c>
    </row>
    <row r="3" spans="1:8" ht="25.2" customHeight="1">
      <c r="B3" s="155" t="s">
        <v>0</v>
      </c>
      <c r="C3" s="155" t="s">
        <v>3</v>
      </c>
      <c r="D3" s="156"/>
      <c r="E3" s="156"/>
      <c r="F3" s="156"/>
      <c r="G3" s="156"/>
      <c r="H3" s="156"/>
    </row>
    <row r="4" spans="1:8" ht="50.1" customHeight="1">
      <c r="B4" s="155"/>
      <c r="C4" s="9" t="s">
        <v>5</v>
      </c>
      <c r="D4" s="9" t="s">
        <v>6</v>
      </c>
      <c r="E4" s="9" t="s">
        <v>1</v>
      </c>
      <c r="F4" s="9" t="s">
        <v>7</v>
      </c>
      <c r="G4" s="9" t="s">
        <v>2</v>
      </c>
      <c r="H4" s="9" t="s">
        <v>8</v>
      </c>
    </row>
    <row r="5" spans="1:8" ht="25.05" customHeight="1">
      <c r="B5" s="6">
        <v>43369</v>
      </c>
      <c r="C5" s="4">
        <v>8686.1</v>
      </c>
      <c r="D5" s="5">
        <v>7990</v>
      </c>
      <c r="E5" s="5">
        <v>7468</v>
      </c>
      <c r="F5" s="4"/>
      <c r="G5" s="5"/>
      <c r="H5" s="4"/>
    </row>
    <row r="6" spans="1:8" ht="25.05" customHeight="1">
      <c r="B6" s="3">
        <v>43370</v>
      </c>
      <c r="C6" s="5">
        <v>8003</v>
      </c>
      <c r="D6" s="5"/>
      <c r="E6" s="5"/>
      <c r="F6" s="5"/>
      <c r="G6" s="5"/>
      <c r="H6" s="4"/>
    </row>
    <row r="7" spans="1:8" ht="25.05" customHeight="1">
      <c r="B7" s="3">
        <v>43371</v>
      </c>
      <c r="C7" s="4">
        <v>8900.2999999999993</v>
      </c>
      <c r="D7" s="4">
        <v>8123</v>
      </c>
      <c r="E7" s="4">
        <v>7809</v>
      </c>
      <c r="F7" s="4"/>
      <c r="G7" s="4"/>
      <c r="H7" s="4"/>
    </row>
    <row r="8" spans="1:8" ht="25.05" customHeight="1">
      <c r="B8" s="3">
        <v>43372</v>
      </c>
      <c r="C8" s="4">
        <v>8634.4</v>
      </c>
      <c r="D8" s="4"/>
      <c r="E8" s="4"/>
      <c r="F8" s="4"/>
      <c r="G8" s="4"/>
      <c r="H8" s="4"/>
    </row>
    <row r="9" spans="1:8" ht="25.05" customHeight="1">
      <c r="B9" s="3">
        <v>43373</v>
      </c>
      <c r="C9" s="4">
        <v>8436.4</v>
      </c>
      <c r="D9" s="4">
        <v>6924</v>
      </c>
      <c r="E9" s="4">
        <v>7537</v>
      </c>
      <c r="F9" s="4"/>
      <c r="G9" s="4"/>
      <c r="H9" s="4"/>
    </row>
    <row r="10" spans="1:8" ht="25.05" customHeight="1">
      <c r="B10" s="3">
        <v>43374</v>
      </c>
      <c r="C10" s="4">
        <v>9439.6</v>
      </c>
      <c r="D10" s="4">
        <v>9045</v>
      </c>
      <c r="E10" s="4">
        <v>8033</v>
      </c>
      <c r="F10" s="4"/>
      <c r="G10" s="4"/>
      <c r="H10" s="4"/>
    </row>
    <row r="11" spans="1:8" ht="25.05" customHeight="1">
      <c r="B11" s="3">
        <v>43375</v>
      </c>
      <c r="C11" s="4">
        <v>10004.1</v>
      </c>
      <c r="D11" s="4"/>
      <c r="E11" s="4"/>
      <c r="F11" s="4"/>
      <c r="G11" s="4"/>
      <c r="H11" s="4"/>
    </row>
    <row r="12" spans="1:8" ht="25.05" customHeight="1">
      <c r="B12" s="3">
        <v>43376</v>
      </c>
      <c r="C12" s="4">
        <v>8517.2999999999993</v>
      </c>
      <c r="D12" s="4">
        <v>7993</v>
      </c>
      <c r="E12" s="4">
        <v>7951</v>
      </c>
      <c r="F12" s="4"/>
      <c r="G12" s="4"/>
      <c r="H12" s="4"/>
    </row>
    <row r="13" spans="1:8" ht="25.05" customHeight="1">
      <c r="B13" s="3">
        <v>43377</v>
      </c>
      <c r="C13" s="4">
        <v>9343.2999999999993</v>
      </c>
      <c r="D13" s="4"/>
      <c r="E13" s="4">
        <v>5286</v>
      </c>
      <c r="F13" s="4"/>
      <c r="G13" s="4"/>
      <c r="H13" s="4"/>
    </row>
    <row r="14" spans="1:8" ht="25.05" customHeight="1">
      <c r="B14" s="3">
        <v>43378</v>
      </c>
      <c r="C14" s="4">
        <v>8261.5</v>
      </c>
      <c r="D14" s="4">
        <v>7718</v>
      </c>
      <c r="E14" s="4">
        <v>7415</v>
      </c>
      <c r="F14" s="4"/>
      <c r="G14" s="4"/>
      <c r="H14" s="4"/>
    </row>
    <row r="15" spans="1:8" ht="25.05" customHeight="1">
      <c r="B15" s="3">
        <v>43379</v>
      </c>
      <c r="C15" s="4">
        <v>8304.7999999999993</v>
      </c>
      <c r="D15" s="4"/>
      <c r="E15" s="4"/>
      <c r="F15" s="4"/>
      <c r="G15" s="4"/>
      <c r="H15" s="4"/>
    </row>
    <row r="16" spans="1:8" ht="25.05" customHeight="1">
      <c r="B16" s="3">
        <v>43380</v>
      </c>
      <c r="C16" s="4">
        <v>4589</v>
      </c>
      <c r="D16" s="4">
        <v>5400</v>
      </c>
      <c r="E16" s="4">
        <v>4744</v>
      </c>
      <c r="F16" s="4"/>
      <c r="G16" s="4"/>
      <c r="H16" s="4"/>
    </row>
    <row r="17" spans="2:8" ht="25.05" customHeight="1">
      <c r="B17" s="3">
        <v>43381</v>
      </c>
      <c r="C17" s="4">
        <v>6955.4</v>
      </c>
      <c r="D17" s="4">
        <v>6301</v>
      </c>
      <c r="E17" s="4">
        <v>6343</v>
      </c>
      <c r="F17" s="4"/>
      <c r="G17" s="4"/>
      <c r="H17" s="4"/>
    </row>
    <row r="18" spans="2:8" ht="25.05" customHeight="1">
      <c r="B18" s="3">
        <v>43382</v>
      </c>
      <c r="C18" s="4">
        <v>7110.1</v>
      </c>
      <c r="D18" s="4"/>
      <c r="E18" s="4"/>
      <c r="F18" s="4"/>
      <c r="G18" s="4"/>
      <c r="H18" s="4"/>
    </row>
    <row r="19" spans="2:8" ht="25.05" customHeight="1">
      <c r="B19" s="3">
        <v>43383</v>
      </c>
      <c r="C19" s="4">
        <v>6170.9</v>
      </c>
      <c r="D19" s="4">
        <v>6058</v>
      </c>
      <c r="E19" s="4">
        <v>6129</v>
      </c>
      <c r="F19" s="4"/>
      <c r="G19" s="4"/>
      <c r="H19" s="4"/>
    </row>
    <row r="20" spans="2:8" ht="25.05" customHeight="1">
      <c r="B20" s="3">
        <v>43384</v>
      </c>
      <c r="C20" s="4">
        <v>7856.3</v>
      </c>
      <c r="D20" s="4"/>
      <c r="E20" s="4"/>
      <c r="F20" s="4"/>
      <c r="G20" s="4"/>
      <c r="H20" s="4"/>
    </row>
    <row r="21" spans="2:8" ht="25.05" customHeight="1">
      <c r="B21" s="3">
        <v>43385</v>
      </c>
      <c r="C21" s="4">
        <v>6624.1</v>
      </c>
      <c r="D21" s="4">
        <v>5856</v>
      </c>
      <c r="E21" s="4">
        <v>6384</v>
      </c>
      <c r="F21" s="4"/>
      <c r="G21" s="4"/>
      <c r="H21" s="4"/>
    </row>
    <row r="22" spans="2:8" ht="25.05" customHeight="1">
      <c r="B22" s="3">
        <v>43386</v>
      </c>
      <c r="C22" s="4">
        <v>8206</v>
      </c>
      <c r="D22" s="4"/>
      <c r="E22" s="4"/>
      <c r="F22" s="4"/>
      <c r="G22" s="4"/>
      <c r="H22" s="4"/>
    </row>
    <row r="23" spans="2:8" ht="25.05" customHeight="1">
      <c r="B23" s="3">
        <v>43387</v>
      </c>
      <c r="C23" s="4">
        <v>7833.2</v>
      </c>
      <c r="D23" s="4">
        <v>6873</v>
      </c>
      <c r="E23" s="4">
        <v>6522</v>
      </c>
      <c r="F23" s="4"/>
      <c r="G23" s="4"/>
      <c r="H23" s="4"/>
    </row>
    <row r="24" spans="2:8" ht="25.05" customHeight="1">
      <c r="B24" s="3">
        <v>43388</v>
      </c>
      <c r="C24" s="4">
        <v>8985.7000000000007</v>
      </c>
      <c r="D24" s="4">
        <v>8060</v>
      </c>
      <c r="E24" s="4">
        <v>7541</v>
      </c>
      <c r="F24" s="4"/>
      <c r="G24" s="4"/>
      <c r="H24" s="4"/>
    </row>
    <row r="25" spans="2:8" ht="25.05" customHeight="1">
      <c r="B25" s="3">
        <v>43389</v>
      </c>
      <c r="C25" s="4">
        <v>8489.7999999999993</v>
      </c>
      <c r="D25" s="4"/>
      <c r="E25" s="4"/>
      <c r="F25" s="4"/>
      <c r="G25" s="4"/>
      <c r="H25" s="4"/>
    </row>
    <row r="26" spans="2:8" ht="25.05" customHeight="1">
      <c r="B26" s="3">
        <v>43390</v>
      </c>
      <c r="C26" s="4">
        <v>9299.5</v>
      </c>
      <c r="D26" s="4">
        <v>7703</v>
      </c>
      <c r="E26" s="4">
        <v>7397</v>
      </c>
      <c r="F26" s="4">
        <v>8056.4</v>
      </c>
      <c r="G26" s="4"/>
      <c r="H26" s="4"/>
    </row>
    <row r="27" spans="2:8" ht="25.05" customHeight="1">
      <c r="B27" s="3">
        <v>43391</v>
      </c>
      <c r="C27" s="4">
        <v>9046.9</v>
      </c>
      <c r="D27" s="4"/>
      <c r="E27" s="4"/>
      <c r="F27" s="4"/>
      <c r="G27" s="4"/>
      <c r="H27" s="4"/>
    </row>
    <row r="28" spans="2:8" ht="25.05" customHeight="1">
      <c r="B28" s="3">
        <v>43392</v>
      </c>
      <c r="C28" s="4">
        <v>8353.2000000000007</v>
      </c>
      <c r="D28" s="4">
        <v>8069</v>
      </c>
      <c r="E28" s="4">
        <v>8022</v>
      </c>
      <c r="F28" s="4"/>
      <c r="G28" s="4"/>
      <c r="H28" s="4"/>
    </row>
    <row r="29" spans="2:8" ht="25.05" customHeight="1">
      <c r="B29" s="3">
        <v>43393</v>
      </c>
      <c r="C29" s="4">
        <v>8571.4</v>
      </c>
      <c r="D29" s="4"/>
      <c r="E29" s="4"/>
      <c r="F29" s="4"/>
      <c r="G29" s="4"/>
      <c r="H29" s="4"/>
    </row>
    <row r="30" spans="2:8" ht="25.05" customHeight="1">
      <c r="B30" s="3">
        <v>43394</v>
      </c>
      <c r="C30" s="4">
        <v>7950.5</v>
      </c>
      <c r="D30" s="4">
        <v>7509</v>
      </c>
      <c r="E30" s="4">
        <v>7384</v>
      </c>
      <c r="F30" s="4"/>
      <c r="G30" s="4"/>
      <c r="H30" s="4"/>
    </row>
    <row r="31" spans="2:8" ht="25.05" customHeight="1">
      <c r="B31" s="3">
        <v>43395</v>
      </c>
      <c r="C31" s="4">
        <v>7348.3</v>
      </c>
      <c r="D31" s="4">
        <v>6681</v>
      </c>
      <c r="E31" s="4">
        <v>6889</v>
      </c>
      <c r="F31" s="4"/>
      <c r="G31" s="4"/>
      <c r="H31" s="4"/>
    </row>
    <row r="32" spans="2:8" ht="25.05" customHeight="1">
      <c r="B32" s="3">
        <v>43396</v>
      </c>
      <c r="C32" s="4">
        <v>7445.7</v>
      </c>
      <c r="D32" s="4"/>
      <c r="E32" s="4"/>
      <c r="F32" s="4"/>
      <c r="G32" s="4"/>
      <c r="H32" s="4"/>
    </row>
    <row r="33" spans="2:8" ht="25.05" customHeight="1">
      <c r="B33" s="3">
        <v>43397</v>
      </c>
      <c r="C33" s="4">
        <v>8177.1</v>
      </c>
      <c r="D33" s="4">
        <v>6695</v>
      </c>
      <c r="E33" s="4">
        <v>6694</v>
      </c>
      <c r="F33" s="4"/>
      <c r="G33" s="4"/>
      <c r="H33" s="4"/>
    </row>
    <row r="34" spans="2:8" ht="25.05" customHeight="1">
      <c r="B34" s="3">
        <v>43398</v>
      </c>
      <c r="C34" s="4">
        <v>7242.8</v>
      </c>
      <c r="D34" s="4"/>
      <c r="E34" s="4"/>
      <c r="F34" s="4"/>
      <c r="G34" s="4"/>
      <c r="H34" s="4"/>
    </row>
    <row r="35" spans="2:8" ht="25.05" customHeight="1">
      <c r="B35" s="3">
        <v>43399</v>
      </c>
      <c r="C35" s="4">
        <v>7969.7</v>
      </c>
      <c r="D35" s="4">
        <v>6663</v>
      </c>
      <c r="E35" s="4">
        <v>6222</v>
      </c>
      <c r="F35" s="4"/>
      <c r="G35" s="4"/>
      <c r="H35" s="4"/>
    </row>
    <row r="36" spans="2:8" ht="25.05" customHeight="1">
      <c r="B36" s="3">
        <v>43400</v>
      </c>
      <c r="C36" s="4">
        <v>8254</v>
      </c>
      <c r="D36" s="4"/>
      <c r="E36" s="4"/>
      <c r="F36" s="4"/>
      <c r="G36" s="4"/>
      <c r="H36" s="4"/>
    </row>
    <row r="37" spans="2:8" ht="25.05" customHeight="1">
      <c r="B37" s="3">
        <v>43401</v>
      </c>
      <c r="C37" s="4">
        <v>8641.5</v>
      </c>
      <c r="D37" s="4">
        <v>8318</v>
      </c>
      <c r="E37" s="4">
        <v>7805</v>
      </c>
      <c r="F37" s="4"/>
      <c r="G37" s="4"/>
      <c r="H37" s="4"/>
    </row>
    <row r="38" spans="2:8" ht="25.05" customHeight="1">
      <c r="B38" s="3">
        <v>43402</v>
      </c>
      <c r="C38" s="4">
        <v>8307.9</v>
      </c>
      <c r="D38" s="4">
        <v>8200</v>
      </c>
      <c r="E38" s="4">
        <v>8173</v>
      </c>
      <c r="F38" s="4"/>
      <c r="G38" s="4"/>
      <c r="H38" s="4"/>
    </row>
    <row r="39" spans="2:8" ht="25.05" customHeight="1">
      <c r="B39" s="3">
        <v>43403</v>
      </c>
      <c r="C39" s="4">
        <v>7979.2</v>
      </c>
      <c r="D39" s="4"/>
      <c r="E39" s="4"/>
      <c r="F39" s="4"/>
      <c r="G39" s="4"/>
      <c r="H39" s="4"/>
    </row>
    <row r="40" spans="2:8" ht="25.05" customHeight="1">
      <c r="B40" s="3">
        <v>43404</v>
      </c>
      <c r="C40" s="4">
        <v>7603.9</v>
      </c>
      <c r="D40" s="4">
        <v>7288</v>
      </c>
      <c r="E40" s="4">
        <v>7429</v>
      </c>
      <c r="F40" s="4"/>
      <c r="G40" s="4"/>
      <c r="H40" s="4"/>
    </row>
    <row r="41" spans="2:8" ht="25.05" customHeight="1">
      <c r="B41" s="3">
        <v>43405</v>
      </c>
      <c r="C41" s="4">
        <v>8307.2000000000007</v>
      </c>
      <c r="D41" s="4"/>
      <c r="E41" s="4"/>
      <c r="F41" s="4"/>
      <c r="G41" s="4"/>
      <c r="H41" s="4"/>
    </row>
    <row r="42" spans="2:8" ht="25.05" customHeight="1">
      <c r="B42" s="3">
        <v>43406</v>
      </c>
      <c r="C42" s="4">
        <v>9612.1</v>
      </c>
      <c r="D42" s="4">
        <v>8492</v>
      </c>
      <c r="E42" s="4">
        <v>8316</v>
      </c>
      <c r="F42" s="4"/>
      <c r="G42" s="4"/>
      <c r="H42" s="4"/>
    </row>
    <row r="43" spans="2:8" ht="25.05" customHeight="1">
      <c r="B43" s="3">
        <v>43407</v>
      </c>
      <c r="C43" s="4">
        <v>9048.7999999999993</v>
      </c>
      <c r="D43" s="4"/>
      <c r="E43" s="4"/>
      <c r="F43" s="4"/>
      <c r="G43" s="4"/>
      <c r="H43" s="4"/>
    </row>
    <row r="44" spans="2:8" ht="25.05" customHeight="1">
      <c r="B44" s="3">
        <v>43408</v>
      </c>
      <c r="C44" s="4">
        <v>9182.7999999999993</v>
      </c>
      <c r="D44" s="4">
        <v>8269</v>
      </c>
      <c r="E44" s="4">
        <v>8177</v>
      </c>
      <c r="F44" s="4"/>
      <c r="G44" s="4"/>
      <c r="H44" s="4"/>
    </row>
    <row r="45" spans="2:8" ht="25.05" customHeight="1">
      <c r="B45" s="3">
        <v>43409</v>
      </c>
      <c r="C45" s="4">
        <v>8592.7000000000007</v>
      </c>
      <c r="D45" s="4">
        <v>6673</v>
      </c>
      <c r="E45" s="4">
        <v>7241</v>
      </c>
      <c r="F45" s="4"/>
      <c r="G45" s="4"/>
      <c r="H45" s="4"/>
    </row>
    <row r="46" spans="2:8" ht="25.05" customHeight="1">
      <c r="B46" s="3">
        <v>43410</v>
      </c>
      <c r="C46" s="4">
        <v>7426.3</v>
      </c>
      <c r="D46" s="4"/>
      <c r="E46" s="4"/>
      <c r="F46" s="4"/>
      <c r="G46" s="4"/>
      <c r="H46" s="4"/>
    </row>
    <row r="47" spans="2:8" ht="25.05" customHeight="1">
      <c r="B47" s="3">
        <v>43411</v>
      </c>
      <c r="C47" s="4">
        <v>7419</v>
      </c>
      <c r="D47" s="4">
        <v>7455</v>
      </c>
      <c r="E47" s="4">
        <v>6869</v>
      </c>
      <c r="F47" s="4"/>
      <c r="G47" s="4"/>
      <c r="H47" s="4"/>
    </row>
    <row r="48" spans="2:8" ht="25.05" customHeight="1">
      <c r="B48" s="3">
        <v>43412</v>
      </c>
      <c r="C48" s="4">
        <v>7626.2</v>
      </c>
      <c r="D48" s="4"/>
      <c r="E48" s="4"/>
      <c r="F48" s="4"/>
      <c r="G48" s="4"/>
      <c r="H48" s="4"/>
    </row>
    <row r="49" spans="2:8" ht="25.05" customHeight="1">
      <c r="B49" s="3">
        <v>43413</v>
      </c>
      <c r="C49" s="4">
        <v>7051.3</v>
      </c>
      <c r="D49" s="4">
        <v>6975</v>
      </c>
      <c r="E49" s="4">
        <v>6932</v>
      </c>
      <c r="F49" s="4"/>
      <c r="G49" s="4"/>
      <c r="H49" s="4"/>
    </row>
    <row r="50" spans="2:8" ht="25.05" customHeight="1">
      <c r="B50" s="3">
        <v>43414</v>
      </c>
      <c r="C50" s="4">
        <v>7570.5</v>
      </c>
      <c r="D50" s="4"/>
      <c r="E50" s="4"/>
      <c r="F50" s="4"/>
      <c r="G50" s="4"/>
      <c r="H50" s="4"/>
    </row>
    <row r="51" spans="2:8" ht="25.05" customHeight="1">
      <c r="B51" s="3">
        <v>43415</v>
      </c>
      <c r="C51" s="4">
        <v>7771.7</v>
      </c>
      <c r="D51" s="4">
        <v>7243</v>
      </c>
      <c r="E51" s="4">
        <v>7160</v>
      </c>
      <c r="F51" s="4"/>
      <c r="G51" s="4"/>
      <c r="H51" s="4"/>
    </row>
    <row r="52" spans="2:8" ht="25.05" customHeight="1">
      <c r="B52" s="3">
        <v>43416</v>
      </c>
      <c r="C52" s="4">
        <v>7876.9</v>
      </c>
      <c r="D52" s="4">
        <v>7328</v>
      </c>
      <c r="E52" s="4">
        <v>7332</v>
      </c>
      <c r="F52" s="4"/>
      <c r="G52" s="4"/>
      <c r="H52" s="4"/>
    </row>
    <row r="53" spans="2:8" ht="25.05" customHeight="1">
      <c r="B53" s="3">
        <v>43417</v>
      </c>
      <c r="C53" s="4">
        <v>7011.8</v>
      </c>
      <c r="D53" s="4"/>
      <c r="E53" s="4"/>
      <c r="F53" s="4"/>
      <c r="G53" s="4"/>
      <c r="H53" s="4"/>
    </row>
    <row r="54" spans="2:8" ht="25.05" customHeight="1">
      <c r="B54" s="3">
        <v>43418</v>
      </c>
      <c r="C54" s="4">
        <v>7422.6</v>
      </c>
      <c r="D54" s="4">
        <v>8369</v>
      </c>
      <c r="E54" s="4">
        <v>6914</v>
      </c>
      <c r="F54" s="4"/>
      <c r="G54" s="4"/>
      <c r="H54" s="4"/>
    </row>
    <row r="55" spans="2:8" ht="25.05" customHeight="1">
      <c r="B55" s="3">
        <v>43419</v>
      </c>
      <c r="C55" s="4">
        <v>8328.7999999999993</v>
      </c>
      <c r="D55" s="4"/>
      <c r="E55" s="4"/>
      <c r="F55" s="4"/>
      <c r="G55" s="4"/>
      <c r="H55" s="4"/>
    </row>
    <row r="56" spans="2:8" ht="25.05" customHeight="1">
      <c r="B56" s="3">
        <v>43420</v>
      </c>
      <c r="C56" s="4">
        <v>8089.8</v>
      </c>
      <c r="D56" s="4">
        <v>7103</v>
      </c>
      <c r="E56" s="4">
        <v>6936</v>
      </c>
      <c r="F56" s="4"/>
      <c r="G56" s="4"/>
      <c r="H56" s="4"/>
    </row>
    <row r="57" spans="2:8" ht="25.05" customHeight="1">
      <c r="B57" s="3">
        <v>43421</v>
      </c>
      <c r="C57" s="4">
        <v>7466.6</v>
      </c>
      <c r="D57" s="4"/>
      <c r="E57" s="4"/>
      <c r="F57" s="4"/>
      <c r="G57" s="4"/>
      <c r="H57" s="4"/>
    </row>
    <row r="58" spans="2:8" ht="25.05" customHeight="1">
      <c r="B58" s="3">
        <v>43422</v>
      </c>
      <c r="C58" s="4">
        <v>7907.7</v>
      </c>
      <c r="D58" s="4">
        <v>6479</v>
      </c>
      <c r="E58" s="4">
        <v>6475</v>
      </c>
      <c r="F58" s="4"/>
      <c r="G58" s="4"/>
      <c r="H58" s="4"/>
    </row>
    <row r="59" spans="2:8" ht="25.05" customHeight="1">
      <c r="B59" s="3">
        <v>43423</v>
      </c>
      <c r="C59" s="4">
        <v>6333.5</v>
      </c>
      <c r="D59" s="4">
        <v>6122</v>
      </c>
      <c r="E59" s="4">
        <v>5989</v>
      </c>
      <c r="F59" s="4"/>
      <c r="G59" s="4"/>
      <c r="H59" s="4"/>
    </row>
    <row r="60" spans="2:8" ht="25.05" customHeight="1">
      <c r="B60" s="3">
        <v>43424</v>
      </c>
      <c r="C60" s="4">
        <v>7888.5</v>
      </c>
      <c r="D60" s="4"/>
      <c r="E60" s="4"/>
      <c r="F60" s="4"/>
      <c r="G60" s="4"/>
      <c r="H60" s="4"/>
    </row>
    <row r="61" spans="2:8" ht="25.05" customHeight="1">
      <c r="B61" s="3">
        <v>43425</v>
      </c>
      <c r="C61" s="4">
        <v>8197.2999999999993</v>
      </c>
      <c r="D61" s="4">
        <v>7491</v>
      </c>
      <c r="E61" s="4">
        <v>7361</v>
      </c>
      <c r="F61" s="4"/>
      <c r="G61" s="4"/>
      <c r="H61" s="4"/>
    </row>
    <row r="62" spans="2:8" ht="25.05" customHeight="1">
      <c r="B62" s="3">
        <v>43426</v>
      </c>
      <c r="C62" s="4">
        <v>7350.2</v>
      </c>
      <c r="D62" s="4"/>
      <c r="E62" s="4">
        <v>6599</v>
      </c>
      <c r="F62" s="4"/>
      <c r="G62" s="4"/>
      <c r="H62" s="4"/>
    </row>
    <row r="63" spans="2:8" ht="25.05" customHeight="1">
      <c r="B63" s="3">
        <v>43427</v>
      </c>
      <c r="C63" s="4">
        <v>8322.1</v>
      </c>
      <c r="D63" s="4">
        <v>7602</v>
      </c>
      <c r="E63" s="4">
        <v>7630</v>
      </c>
      <c r="F63" s="4"/>
      <c r="G63" s="4"/>
      <c r="H63" s="4"/>
    </row>
    <row r="64" spans="2:8" ht="25.05" customHeight="1">
      <c r="B64" s="3">
        <v>43428</v>
      </c>
      <c r="C64" s="4">
        <v>8382.6</v>
      </c>
      <c r="D64" s="4"/>
      <c r="E64" s="4">
        <v>7681</v>
      </c>
      <c r="F64" s="4"/>
      <c r="G64" s="4"/>
      <c r="H64" s="4"/>
    </row>
    <row r="65" spans="2:8" ht="25.05" customHeight="1">
      <c r="B65" s="3">
        <v>43429</v>
      </c>
      <c r="C65" s="4">
        <v>8214</v>
      </c>
      <c r="D65" s="4">
        <v>7496</v>
      </c>
      <c r="E65" s="4">
        <v>7476</v>
      </c>
      <c r="F65" s="4"/>
      <c r="G65" s="4"/>
      <c r="H65" s="4"/>
    </row>
    <row r="66" spans="2:8" ht="25.05" customHeight="1">
      <c r="B66" s="3">
        <v>43430</v>
      </c>
      <c r="C66" s="4">
        <v>6991.8</v>
      </c>
      <c r="D66" s="4">
        <v>7016</v>
      </c>
      <c r="E66" s="4">
        <v>6923</v>
      </c>
      <c r="F66" s="4"/>
      <c r="G66" s="4"/>
      <c r="H66" s="4"/>
    </row>
    <row r="67" spans="2:8" ht="25.05" customHeight="1">
      <c r="B67" s="3">
        <v>43431</v>
      </c>
      <c r="C67" s="4">
        <v>7787.8</v>
      </c>
      <c r="D67" s="4"/>
      <c r="E67" s="4"/>
      <c r="F67" s="4"/>
      <c r="G67" s="4"/>
      <c r="H67" s="4"/>
    </row>
    <row r="68" spans="2:8" ht="25.05" customHeight="1">
      <c r="B68" s="3">
        <v>43432</v>
      </c>
      <c r="C68" s="4">
        <v>8089.1</v>
      </c>
      <c r="D68" s="4">
        <v>6832</v>
      </c>
      <c r="E68" s="4">
        <v>6916</v>
      </c>
      <c r="F68" s="4"/>
      <c r="G68" s="4"/>
      <c r="H68" s="4"/>
    </row>
    <row r="69" spans="2:8" ht="25.05" customHeight="1">
      <c r="B69" s="3">
        <v>43433</v>
      </c>
      <c r="C69" s="4">
        <v>7973</v>
      </c>
      <c r="D69" s="4"/>
      <c r="E69" s="4"/>
      <c r="F69" s="4"/>
      <c r="G69" s="4"/>
      <c r="H69" s="4"/>
    </row>
    <row r="70" spans="2:8" ht="25.05" customHeight="1">
      <c r="B70" s="3">
        <v>43434</v>
      </c>
      <c r="C70" s="4">
        <v>6901.7</v>
      </c>
      <c r="D70" s="4">
        <v>5965</v>
      </c>
      <c r="E70" s="4">
        <v>5923</v>
      </c>
      <c r="F70" s="4"/>
      <c r="G70" s="4"/>
      <c r="H70" s="4"/>
    </row>
    <row r="71" spans="2:8" ht="25.05" customHeight="1">
      <c r="B71" s="3">
        <v>43435</v>
      </c>
      <c r="C71" s="4">
        <v>7520.2</v>
      </c>
      <c r="D71" s="4"/>
      <c r="E71" s="4"/>
      <c r="F71" s="4"/>
      <c r="G71" s="4"/>
      <c r="H71" s="4"/>
    </row>
    <row r="72" spans="2:8" ht="25.05" customHeight="1">
      <c r="B72" s="3">
        <v>43436</v>
      </c>
      <c r="C72" s="4">
        <v>8114</v>
      </c>
      <c r="D72" s="4">
        <v>7360</v>
      </c>
      <c r="E72" s="4">
        <v>6936</v>
      </c>
      <c r="F72" s="4"/>
      <c r="G72" s="4"/>
      <c r="H72" s="4"/>
    </row>
    <row r="73" spans="2:8" ht="25.05" customHeight="1">
      <c r="B73" s="3">
        <v>43437</v>
      </c>
      <c r="C73" s="4">
        <v>7957.6</v>
      </c>
      <c r="D73" s="4">
        <v>7049</v>
      </c>
      <c r="E73" s="4">
        <v>6985</v>
      </c>
      <c r="F73" s="4"/>
      <c r="G73" s="4"/>
      <c r="H73" s="4"/>
    </row>
    <row r="74" spans="2:8" ht="25.05" customHeight="1">
      <c r="B74" s="3">
        <v>43438</v>
      </c>
      <c r="C74" s="4">
        <v>7839</v>
      </c>
      <c r="D74" s="4"/>
      <c r="E74" s="4"/>
      <c r="F74" s="4"/>
      <c r="G74" s="4"/>
      <c r="H74" s="4"/>
    </row>
    <row r="75" spans="2:8" ht="25.05" customHeight="1">
      <c r="B75" s="3">
        <v>43439</v>
      </c>
      <c r="C75" s="4">
        <v>8376.9</v>
      </c>
      <c r="D75" s="4">
        <v>7099</v>
      </c>
      <c r="E75" s="4">
        <v>6872</v>
      </c>
      <c r="F75" s="4"/>
      <c r="G75" s="4"/>
      <c r="H75" s="4"/>
    </row>
    <row r="76" spans="2:8" ht="25.05" customHeight="1">
      <c r="B76" s="3">
        <v>43440</v>
      </c>
      <c r="C76" s="4">
        <v>8049.5</v>
      </c>
      <c r="D76" s="4"/>
      <c r="E76" s="4"/>
      <c r="F76" s="4"/>
      <c r="G76" s="4"/>
      <c r="H76" s="4"/>
    </row>
    <row r="77" spans="2:8" ht="25.05" customHeight="1">
      <c r="B77" s="3">
        <v>43441</v>
      </c>
      <c r="C77" s="4">
        <v>7982.3</v>
      </c>
      <c r="D77" s="4">
        <v>6714</v>
      </c>
      <c r="E77" s="4">
        <v>6831</v>
      </c>
      <c r="F77" s="4"/>
      <c r="G77" s="4"/>
      <c r="H77" s="4"/>
    </row>
    <row r="78" spans="2:8" ht="25.05" customHeight="1">
      <c r="B78" s="3">
        <v>43442</v>
      </c>
      <c r="C78" s="4">
        <v>7019.7</v>
      </c>
      <c r="D78" s="4"/>
      <c r="E78" s="4"/>
      <c r="F78" s="4"/>
      <c r="G78" s="4"/>
      <c r="H78" s="4"/>
    </row>
    <row r="79" spans="2:8" ht="25.05" customHeight="1">
      <c r="B79" s="3">
        <v>43443</v>
      </c>
      <c r="C79" s="4">
        <v>7140.1</v>
      </c>
      <c r="D79" s="4">
        <v>6483</v>
      </c>
      <c r="E79" s="4">
        <v>6202</v>
      </c>
      <c r="F79" s="4"/>
      <c r="G79" s="4"/>
      <c r="H79" s="4"/>
    </row>
    <row r="80" spans="2:8" ht="25.05" customHeight="1">
      <c r="B80" s="3">
        <v>43444</v>
      </c>
      <c r="C80" s="4">
        <v>7924.8</v>
      </c>
      <c r="D80" s="4">
        <v>6473</v>
      </c>
      <c r="E80" s="4">
        <v>6753</v>
      </c>
      <c r="F80" s="4"/>
      <c r="G80" s="4"/>
      <c r="H80" s="4"/>
    </row>
    <row r="81" spans="2:8" ht="25.05" customHeight="1">
      <c r="B81" s="3">
        <v>43445</v>
      </c>
      <c r="C81" s="4">
        <v>7059.2</v>
      </c>
      <c r="D81" s="4"/>
      <c r="E81" s="4"/>
      <c r="F81" s="4"/>
      <c r="G81" s="4"/>
      <c r="H81" s="4"/>
    </row>
    <row r="82" spans="2:8" ht="25.05" customHeight="1">
      <c r="B82" s="3">
        <v>43446</v>
      </c>
      <c r="C82" s="4">
        <v>7550.9</v>
      </c>
      <c r="D82" s="4">
        <v>6441</v>
      </c>
      <c r="E82" s="4">
        <v>6376</v>
      </c>
      <c r="F82" s="4"/>
      <c r="G82" s="4"/>
      <c r="H82" s="4"/>
    </row>
    <row r="83" spans="2:8" ht="25.05" customHeight="1">
      <c r="B83" s="3">
        <v>43447</v>
      </c>
      <c r="C83" s="4">
        <v>7454</v>
      </c>
      <c r="D83" s="4"/>
      <c r="E83" s="4"/>
      <c r="F83" s="4"/>
      <c r="G83" s="4"/>
      <c r="H83" s="4"/>
    </row>
    <row r="84" spans="2:8" ht="25.05" customHeight="1">
      <c r="B84" s="3">
        <v>43448</v>
      </c>
      <c r="C84" s="4">
        <v>7940.6</v>
      </c>
      <c r="D84" s="4">
        <v>6415</v>
      </c>
      <c r="E84" s="4">
        <v>6244</v>
      </c>
      <c r="F84" s="4"/>
      <c r="G84" s="4"/>
      <c r="H84" s="4"/>
    </row>
    <row r="85" spans="2:8" ht="25.05" customHeight="1">
      <c r="B85" s="3">
        <v>43449</v>
      </c>
      <c r="C85" s="4">
        <v>8343.7999999999993</v>
      </c>
      <c r="D85" s="4"/>
      <c r="E85" s="4"/>
      <c r="F85" s="4"/>
      <c r="G85" s="4"/>
      <c r="H85" s="4"/>
    </row>
    <row r="86" spans="2:8" ht="25.05" customHeight="1">
      <c r="B86" s="3">
        <v>43450</v>
      </c>
      <c r="C86" s="4">
        <v>7757.8</v>
      </c>
      <c r="D86" s="4">
        <v>7038</v>
      </c>
      <c r="E86" s="4">
        <v>6996</v>
      </c>
      <c r="F86" s="4"/>
      <c r="G86" s="4"/>
      <c r="H86" s="4"/>
    </row>
    <row r="87" spans="2:8" ht="25.05" customHeight="1">
      <c r="B87" s="3">
        <v>43451</v>
      </c>
      <c r="C87" s="4">
        <v>7625.5</v>
      </c>
      <c r="D87" s="4">
        <v>6867</v>
      </c>
      <c r="E87" s="4">
        <v>6693</v>
      </c>
      <c r="F87" s="4"/>
      <c r="G87" s="4"/>
      <c r="H87" s="4"/>
    </row>
    <row r="88" spans="2:8" ht="25.05" customHeight="1">
      <c r="B88" s="3">
        <v>43452</v>
      </c>
      <c r="C88" s="4">
        <v>7625.8</v>
      </c>
      <c r="D88" s="4"/>
      <c r="E88" s="4"/>
      <c r="F88" s="4"/>
      <c r="G88" s="4"/>
      <c r="H88" s="4"/>
    </row>
    <row r="89" spans="2:8" ht="25.05" customHeight="1">
      <c r="B89" s="3">
        <v>43453</v>
      </c>
      <c r="C89" s="4">
        <v>8134.9</v>
      </c>
      <c r="D89" s="4">
        <v>7090</v>
      </c>
      <c r="E89" s="4">
        <v>7180</v>
      </c>
      <c r="F89" s="4"/>
      <c r="G89" s="4"/>
      <c r="H89" s="4"/>
    </row>
    <row r="90" spans="2:8" ht="25.05" customHeight="1">
      <c r="B90" s="3">
        <v>43454</v>
      </c>
      <c r="C90" s="4">
        <v>7793.8</v>
      </c>
      <c r="D90" s="4"/>
      <c r="E90" s="4"/>
      <c r="F90" s="4"/>
      <c r="G90" s="4"/>
      <c r="H90" s="4"/>
    </row>
    <row r="91" spans="2:8" ht="25.05" customHeight="1">
      <c r="B91" s="3">
        <v>43455</v>
      </c>
      <c r="C91" s="4">
        <v>7470.5</v>
      </c>
      <c r="D91" s="4">
        <v>6785</v>
      </c>
      <c r="E91" s="4">
        <v>6651</v>
      </c>
      <c r="F91" s="4"/>
      <c r="G91" s="4"/>
      <c r="H91" s="4"/>
    </row>
    <row r="92" spans="2:8" ht="25.05" customHeight="1">
      <c r="B92" s="3">
        <v>43456</v>
      </c>
      <c r="C92" s="4">
        <v>6786.5</v>
      </c>
      <c r="D92" s="4"/>
      <c r="E92" s="4"/>
      <c r="F92" s="4"/>
      <c r="G92" s="4"/>
      <c r="H92" s="4"/>
    </row>
    <row r="93" spans="2:8" ht="25.05" customHeight="1">
      <c r="B93" s="3">
        <v>43457</v>
      </c>
      <c r="C93" s="4">
        <v>7368.8</v>
      </c>
      <c r="D93" s="4">
        <v>6371</v>
      </c>
      <c r="E93" s="4">
        <v>6459</v>
      </c>
      <c r="F93" s="4"/>
      <c r="G93" s="4"/>
      <c r="H93" s="4"/>
    </row>
    <row r="94" spans="2:8" ht="25.05" customHeight="1">
      <c r="B94" s="3">
        <v>43458</v>
      </c>
      <c r="C94" s="4">
        <v>6689.4</v>
      </c>
      <c r="D94" s="4">
        <v>6261</v>
      </c>
      <c r="E94" s="4">
        <v>6084</v>
      </c>
      <c r="F94" s="4"/>
      <c r="G94" s="4"/>
      <c r="H94" s="4"/>
    </row>
    <row r="95" spans="2:8" ht="25.05" customHeight="1">
      <c r="B95" s="3">
        <v>43459</v>
      </c>
      <c r="C95" s="4">
        <v>6624.5</v>
      </c>
      <c r="D95" s="4"/>
      <c r="E95" s="4"/>
      <c r="F95" s="4"/>
      <c r="G95" s="4"/>
      <c r="H95" s="4"/>
    </row>
    <row r="96" spans="2:8" ht="25.05" customHeight="1">
      <c r="B96" s="3">
        <v>43460</v>
      </c>
      <c r="C96" s="4">
        <v>8057.7</v>
      </c>
      <c r="D96" s="4">
        <v>6470</v>
      </c>
      <c r="E96" s="4">
        <v>6553</v>
      </c>
      <c r="F96" s="4"/>
      <c r="G96" s="4"/>
      <c r="H96" s="4"/>
    </row>
    <row r="97" spans="2:8" ht="25.05" customHeight="1">
      <c r="B97" s="3">
        <v>43461</v>
      </c>
      <c r="C97" s="4">
        <v>7812.9</v>
      </c>
      <c r="D97" s="4"/>
      <c r="E97" s="4"/>
      <c r="F97" s="4"/>
      <c r="G97" s="4"/>
      <c r="H97" s="4"/>
    </row>
    <row r="98" spans="2:8" ht="25.05" customHeight="1">
      <c r="B98" s="3">
        <v>43462</v>
      </c>
      <c r="C98" s="4">
        <v>7993.3</v>
      </c>
      <c r="D98" s="4">
        <v>6711</v>
      </c>
      <c r="E98" s="4">
        <v>6863</v>
      </c>
      <c r="F98" s="4"/>
      <c r="G98" s="4"/>
      <c r="H98" s="4"/>
    </row>
    <row r="99" spans="2:8" ht="25.05" customHeight="1">
      <c r="B99" s="3">
        <v>43463</v>
      </c>
      <c r="C99" s="4">
        <v>7190.8</v>
      </c>
      <c r="D99" s="4"/>
      <c r="E99" s="4"/>
      <c r="F99" s="4"/>
      <c r="G99" s="4"/>
      <c r="H99" s="4"/>
    </row>
    <row r="100" spans="2:8" ht="25.05" customHeight="1">
      <c r="B100" s="3">
        <v>43464</v>
      </c>
      <c r="C100" s="4">
        <v>8079.1</v>
      </c>
      <c r="D100" s="4">
        <v>7290</v>
      </c>
      <c r="E100" s="4">
        <v>7124</v>
      </c>
      <c r="F100" s="4"/>
      <c r="G100" s="4"/>
      <c r="H100" s="4"/>
    </row>
    <row r="101" spans="2:8" ht="25.05" customHeight="1">
      <c r="B101" s="3">
        <v>43465</v>
      </c>
      <c r="C101" s="4">
        <v>8730.7999999999993</v>
      </c>
      <c r="D101" s="4">
        <v>7892</v>
      </c>
      <c r="E101" s="4">
        <v>7831</v>
      </c>
      <c r="F101" s="4"/>
      <c r="G101" s="4"/>
      <c r="H101" s="4"/>
    </row>
    <row r="102" spans="2:8" ht="25.05" customHeight="1">
      <c r="B102" s="3">
        <v>43466</v>
      </c>
      <c r="C102" s="4">
        <v>8614.5</v>
      </c>
      <c r="D102" s="4"/>
      <c r="E102" s="4"/>
      <c r="F102" s="4"/>
      <c r="G102" s="4"/>
      <c r="H102" s="4"/>
    </row>
    <row r="103" spans="2:8" ht="25.05" customHeight="1">
      <c r="B103" s="3">
        <v>43467</v>
      </c>
      <c r="C103" s="4">
        <v>8919.7000000000007</v>
      </c>
      <c r="D103" s="4">
        <v>8145</v>
      </c>
      <c r="E103" s="4">
        <v>8205</v>
      </c>
      <c r="F103" s="4"/>
      <c r="G103" s="4"/>
      <c r="H103" s="4"/>
    </row>
    <row r="104" spans="2:8" ht="25.05" customHeight="1">
      <c r="B104" s="3">
        <v>43468</v>
      </c>
      <c r="C104" s="4">
        <v>9081.6</v>
      </c>
      <c r="D104" s="4"/>
      <c r="E104" s="4"/>
      <c r="F104" s="4"/>
      <c r="G104" s="4"/>
      <c r="H104" s="4"/>
    </row>
    <row r="105" spans="2:8" ht="25.05" customHeight="1">
      <c r="B105" s="3">
        <v>43469</v>
      </c>
      <c r="C105" s="4">
        <v>9134.4</v>
      </c>
      <c r="D105" s="4">
        <v>7960</v>
      </c>
      <c r="E105" s="4">
        <v>7913</v>
      </c>
      <c r="F105" s="4"/>
      <c r="G105" s="4"/>
      <c r="H105" s="4"/>
    </row>
    <row r="106" spans="2:8" ht="25.05" customHeight="1">
      <c r="B106" s="3">
        <v>43470</v>
      </c>
      <c r="C106" s="4">
        <v>7105.5</v>
      </c>
      <c r="D106" s="4"/>
      <c r="E106" s="4"/>
      <c r="F106" s="4"/>
      <c r="G106" s="4"/>
      <c r="H106" s="4"/>
    </row>
    <row r="107" spans="2:8" ht="25.05" customHeight="1">
      <c r="B107" s="3">
        <v>43471</v>
      </c>
      <c r="C107" s="4">
        <v>7835.5</v>
      </c>
      <c r="D107" s="4"/>
      <c r="E107" s="4"/>
      <c r="F107" s="4"/>
      <c r="G107" s="4"/>
      <c r="H107" s="4"/>
    </row>
    <row r="108" spans="2:8" ht="25.05" customHeight="1">
      <c r="B108" s="3">
        <v>43472</v>
      </c>
      <c r="C108" s="4">
        <v>8896.4</v>
      </c>
      <c r="D108" s="4">
        <v>7553</v>
      </c>
      <c r="E108" s="4">
        <v>7448</v>
      </c>
      <c r="F108" s="4"/>
      <c r="G108" s="4"/>
      <c r="H108" s="4"/>
    </row>
    <row r="109" spans="2:8" ht="25.05" customHeight="1">
      <c r="B109" s="3">
        <v>43473</v>
      </c>
      <c r="C109" s="4">
        <v>8908</v>
      </c>
      <c r="D109" s="4"/>
      <c r="E109" s="4"/>
      <c r="F109" s="4"/>
      <c r="G109" s="4"/>
      <c r="H109" s="4"/>
    </row>
    <row r="110" spans="2:8" ht="25.05" customHeight="1">
      <c r="B110" s="3">
        <v>43474</v>
      </c>
      <c r="C110" s="4">
        <v>9043.2000000000007</v>
      </c>
      <c r="D110" s="4">
        <v>8254</v>
      </c>
      <c r="E110" s="4">
        <v>7833</v>
      </c>
      <c r="F110" s="4"/>
      <c r="G110" s="4"/>
      <c r="H110" s="4"/>
    </row>
    <row r="111" spans="2:8" ht="25.05" customHeight="1">
      <c r="B111" s="3">
        <v>43475</v>
      </c>
      <c r="C111" s="4">
        <v>8979.1</v>
      </c>
      <c r="D111" s="4"/>
      <c r="E111" s="4"/>
      <c r="F111" s="4"/>
      <c r="G111" s="4"/>
      <c r="H111" s="4"/>
    </row>
    <row r="112" spans="2:8" ht="25.05" customHeight="1">
      <c r="B112" s="3">
        <v>43476</v>
      </c>
      <c r="C112" s="4">
        <v>8315.6</v>
      </c>
      <c r="D112" s="4">
        <v>7584</v>
      </c>
      <c r="E112" s="4">
        <v>7578</v>
      </c>
      <c r="F112" s="4"/>
      <c r="G112" s="4"/>
      <c r="H112" s="4"/>
    </row>
    <row r="113" spans="2:8" ht="25.05" customHeight="1">
      <c r="B113" s="3">
        <v>43477</v>
      </c>
      <c r="C113" s="4"/>
      <c r="D113" s="4"/>
      <c r="E113" s="4"/>
      <c r="F113" s="4"/>
      <c r="G113" s="4"/>
      <c r="H113" s="4"/>
    </row>
    <row r="114" spans="2:8" ht="25.05" customHeight="1">
      <c r="B114" s="3">
        <v>43478</v>
      </c>
      <c r="C114" s="7">
        <v>8315.6</v>
      </c>
      <c r="D114" s="4"/>
      <c r="E114" s="4"/>
      <c r="F114" s="4"/>
      <c r="G114" s="4"/>
      <c r="H114" s="4"/>
    </row>
    <row r="115" spans="2:8" ht="25.05" customHeight="1">
      <c r="B115" s="3">
        <v>43479</v>
      </c>
      <c r="C115" s="7">
        <v>8979.1</v>
      </c>
      <c r="D115" s="4">
        <v>7987</v>
      </c>
      <c r="E115" s="4">
        <v>7987</v>
      </c>
      <c r="F115" s="4"/>
      <c r="G115" s="4"/>
      <c r="H115" s="4"/>
    </row>
    <row r="116" spans="2:8" ht="25.05" customHeight="1">
      <c r="B116" s="3">
        <v>43480</v>
      </c>
      <c r="C116" s="7">
        <v>9043.2000000000007</v>
      </c>
      <c r="D116" s="4"/>
      <c r="E116" s="4"/>
      <c r="F116" s="4"/>
      <c r="G116" s="4"/>
      <c r="H116" s="4"/>
    </row>
    <row r="117" spans="2:8" ht="25.05" customHeight="1">
      <c r="B117" s="3">
        <v>43481</v>
      </c>
      <c r="C117" s="8">
        <v>13646.7</v>
      </c>
      <c r="D117" s="4">
        <v>6440</v>
      </c>
      <c r="E117" s="4">
        <v>6440</v>
      </c>
      <c r="F117" s="4"/>
      <c r="G117" s="4"/>
      <c r="H117" s="4"/>
    </row>
    <row r="118" spans="2:8" ht="25.05" customHeight="1">
      <c r="B118" s="3">
        <v>43482</v>
      </c>
      <c r="C118" s="8">
        <v>8936.1</v>
      </c>
      <c r="D118" s="4"/>
      <c r="E118" s="4"/>
      <c r="F118" s="4"/>
      <c r="G118" s="4"/>
      <c r="H118" s="4"/>
    </row>
    <row r="119" spans="2:8" ht="25.05" customHeight="1">
      <c r="B119" s="3">
        <v>43483</v>
      </c>
      <c r="C119" s="8">
        <v>8839.1</v>
      </c>
      <c r="D119" s="4">
        <v>7263</v>
      </c>
      <c r="E119" s="4">
        <v>7263</v>
      </c>
      <c r="F119" s="4"/>
      <c r="G119" s="4"/>
      <c r="H119" s="4"/>
    </row>
    <row r="120" spans="2:8" ht="25.05" customHeight="1">
      <c r="B120" s="3">
        <v>43484</v>
      </c>
      <c r="C120" s="8">
        <v>8747.5</v>
      </c>
      <c r="D120" s="4"/>
      <c r="E120" s="4"/>
      <c r="F120" s="4"/>
      <c r="G120" s="4"/>
      <c r="H120" s="4"/>
    </row>
    <row r="121" spans="2:8" ht="25.05" customHeight="1">
      <c r="B121" s="3">
        <v>43485</v>
      </c>
      <c r="C121" s="8">
        <v>7137.8</v>
      </c>
      <c r="D121" s="4"/>
      <c r="E121" s="4"/>
      <c r="F121" s="4"/>
      <c r="G121" s="4"/>
      <c r="H121" s="4"/>
    </row>
    <row r="122" spans="2:8" ht="25.05" customHeight="1">
      <c r="B122" s="3">
        <v>43486</v>
      </c>
      <c r="C122" s="8">
        <v>8180.3</v>
      </c>
      <c r="D122" s="4">
        <v>7740</v>
      </c>
      <c r="E122" s="4">
        <v>7740</v>
      </c>
      <c r="F122" s="4"/>
      <c r="G122" s="4"/>
      <c r="H122" s="4"/>
    </row>
    <row r="123" spans="2:8" ht="25.05" customHeight="1">
      <c r="B123" s="3">
        <v>43487</v>
      </c>
      <c r="C123" s="8">
        <v>9072.4</v>
      </c>
      <c r="D123" s="4"/>
      <c r="E123" s="4"/>
      <c r="F123" s="4"/>
      <c r="G123" s="4"/>
      <c r="H123" s="4"/>
    </row>
    <row r="124" spans="2:8" ht="25.05" customHeight="1">
      <c r="B124" s="3">
        <v>43488</v>
      </c>
      <c r="C124" s="8">
        <v>9362.2000000000007</v>
      </c>
      <c r="D124" s="4">
        <v>8398</v>
      </c>
      <c r="E124" s="4">
        <v>8398</v>
      </c>
      <c r="F124" s="4"/>
      <c r="G124" s="4"/>
      <c r="H124" s="4"/>
    </row>
    <row r="125" spans="2:8" ht="25.05" customHeight="1">
      <c r="B125" s="3">
        <v>43489</v>
      </c>
      <c r="C125" s="8">
        <v>9531.1</v>
      </c>
      <c r="D125" s="4"/>
      <c r="E125" s="4"/>
      <c r="F125" s="4"/>
      <c r="G125" s="4"/>
      <c r="H125" s="4"/>
    </row>
    <row r="126" spans="2:8" ht="25.05" customHeight="1">
      <c r="B126" s="3">
        <v>43490</v>
      </c>
      <c r="C126" s="8">
        <v>9929.9</v>
      </c>
      <c r="D126" s="4">
        <v>8440</v>
      </c>
      <c r="E126" s="4">
        <v>8440</v>
      </c>
      <c r="F126" s="4"/>
      <c r="G126" s="4"/>
      <c r="H126" s="4"/>
    </row>
    <row r="127" spans="2:8" ht="25.05" customHeight="1">
      <c r="B127" s="3">
        <v>43491</v>
      </c>
      <c r="C127" s="8">
        <v>9812.4</v>
      </c>
      <c r="D127" s="4"/>
      <c r="E127" s="4"/>
      <c r="F127" s="4"/>
      <c r="G127" s="4"/>
      <c r="H127" s="4"/>
    </row>
    <row r="128" spans="2:8" ht="25.05" customHeight="1">
      <c r="B128" s="3">
        <v>43492</v>
      </c>
      <c r="C128" s="8">
        <v>9712</v>
      </c>
      <c r="D128" s="4"/>
      <c r="E128" s="4"/>
      <c r="F128" s="4"/>
      <c r="G128" s="4"/>
      <c r="H128" s="4"/>
    </row>
    <row r="129" spans="2:8" ht="25.05" customHeight="1">
      <c r="B129" s="3">
        <v>43493</v>
      </c>
      <c r="C129" s="8">
        <v>8840.5</v>
      </c>
      <c r="D129" s="4">
        <v>8183</v>
      </c>
      <c r="E129" s="4">
        <v>8056</v>
      </c>
      <c r="F129" s="4"/>
      <c r="G129" s="4"/>
      <c r="H129" s="4"/>
    </row>
    <row r="130" spans="2:8" ht="25.05" customHeight="1">
      <c r="B130" s="3">
        <v>43494</v>
      </c>
      <c r="C130" s="8">
        <v>9308.7000000000007</v>
      </c>
      <c r="D130" s="4"/>
      <c r="E130" s="4"/>
      <c r="F130" s="4"/>
      <c r="G130" s="4"/>
      <c r="H130" s="4"/>
    </row>
    <row r="131" spans="2:8" ht="25.05" customHeight="1">
      <c r="B131" s="3">
        <v>43495</v>
      </c>
      <c r="C131" s="8">
        <v>8501.4</v>
      </c>
      <c r="D131" s="4">
        <v>7068</v>
      </c>
      <c r="E131" s="4">
        <v>7318</v>
      </c>
      <c r="F131" s="4"/>
      <c r="G131" s="4"/>
      <c r="H131" s="4"/>
    </row>
    <row r="132" spans="2:8" ht="25.05" customHeight="1">
      <c r="B132" s="3">
        <v>43496</v>
      </c>
      <c r="C132" s="8">
        <v>7753.7</v>
      </c>
      <c r="D132" s="4"/>
      <c r="E132" s="4"/>
      <c r="F132" s="4"/>
      <c r="G132" s="4"/>
      <c r="H132" s="4"/>
    </row>
    <row r="133" spans="2:8" ht="25.05" customHeight="1">
      <c r="B133" s="3">
        <v>43497</v>
      </c>
      <c r="C133" s="8">
        <v>8083.9</v>
      </c>
      <c r="D133" s="4">
        <v>7204</v>
      </c>
      <c r="E133" s="4">
        <v>7450</v>
      </c>
      <c r="F133" s="4"/>
      <c r="G133" s="4"/>
      <c r="H133" s="4"/>
    </row>
    <row r="134" spans="2:8" ht="25.05" customHeight="1">
      <c r="B134" s="3">
        <v>43498</v>
      </c>
      <c r="C134" s="8">
        <v>9016.2000000000007</v>
      </c>
      <c r="D134" s="4"/>
      <c r="E134" s="4"/>
      <c r="F134" s="4"/>
      <c r="G134" s="4"/>
      <c r="H134" s="4"/>
    </row>
    <row r="135" spans="2:8" ht="25.05" customHeight="1">
      <c r="B135" s="3">
        <v>43499</v>
      </c>
      <c r="C135" s="8">
        <v>9036.4</v>
      </c>
      <c r="D135" s="4"/>
      <c r="E135" s="4"/>
      <c r="F135" s="4"/>
      <c r="G135" s="4"/>
      <c r="H135" s="4"/>
    </row>
    <row r="136" spans="2:8" ht="25.05" customHeight="1">
      <c r="B136" s="3">
        <v>43500</v>
      </c>
      <c r="C136" s="8">
        <v>9022</v>
      </c>
      <c r="D136" s="4">
        <v>8046</v>
      </c>
      <c r="E136" s="4">
        <v>7991</v>
      </c>
      <c r="F136" s="4"/>
      <c r="G136" s="4"/>
      <c r="H136" s="4"/>
    </row>
    <row r="137" spans="2:8" ht="25.05" customHeight="1">
      <c r="B137" s="3">
        <v>43501</v>
      </c>
      <c r="C137" s="8">
        <v>9560.1</v>
      </c>
      <c r="D137" s="4"/>
      <c r="E137" s="4"/>
      <c r="F137" s="4"/>
      <c r="G137" s="4"/>
      <c r="H137" s="4"/>
    </row>
    <row r="138" spans="2:8" ht="25.05" customHeight="1">
      <c r="B138" s="3">
        <v>43502</v>
      </c>
      <c r="C138" s="8">
        <v>8244</v>
      </c>
      <c r="D138" s="4">
        <v>7326</v>
      </c>
      <c r="E138" s="4">
        <v>7712</v>
      </c>
      <c r="F138" s="4"/>
      <c r="G138" s="4"/>
      <c r="H138" s="4"/>
    </row>
    <row r="139" spans="2:8" ht="25.05" customHeight="1">
      <c r="B139" s="3">
        <v>43503</v>
      </c>
      <c r="C139" s="8">
        <v>8233.1</v>
      </c>
      <c r="D139" s="4"/>
      <c r="E139" s="4"/>
      <c r="F139" s="4"/>
      <c r="G139" s="4"/>
      <c r="H139" s="4"/>
    </row>
    <row r="140" spans="2:8" ht="25.05" customHeight="1">
      <c r="B140" s="3">
        <v>43504</v>
      </c>
      <c r="C140" s="8">
        <v>8744.1</v>
      </c>
      <c r="D140" s="4">
        <v>7977.9999999999991</v>
      </c>
      <c r="E140" s="4">
        <v>7998</v>
      </c>
      <c r="F140" s="4"/>
      <c r="G140" s="4"/>
      <c r="H140" s="4"/>
    </row>
    <row r="141" spans="2:8" ht="25.05" customHeight="1">
      <c r="B141" s="3">
        <v>43505</v>
      </c>
      <c r="C141" s="8">
        <v>8909.7999999999993</v>
      </c>
      <c r="D141" s="4"/>
      <c r="E141" s="4"/>
      <c r="F141" s="4"/>
      <c r="G141" s="4"/>
      <c r="H141" s="4"/>
    </row>
    <row r="142" spans="2:8" ht="25.05" customHeight="1">
      <c r="B142" s="3">
        <v>43506</v>
      </c>
      <c r="C142" s="8">
        <v>9606.1</v>
      </c>
      <c r="D142" s="4"/>
      <c r="E142" s="4"/>
      <c r="F142" s="4"/>
      <c r="G142" s="4"/>
      <c r="H142" s="4"/>
    </row>
    <row r="143" spans="2:8" ht="25.05" customHeight="1">
      <c r="B143" s="3">
        <v>43507</v>
      </c>
      <c r="C143" s="8">
        <v>8413.9</v>
      </c>
      <c r="D143" s="4">
        <v>7433.9999999999991</v>
      </c>
      <c r="E143" s="4">
        <v>7561</v>
      </c>
      <c r="F143" s="4"/>
      <c r="G143" s="4"/>
      <c r="H143" s="4"/>
    </row>
    <row r="144" spans="2:8" ht="25.05" customHeight="1">
      <c r="B144" s="3">
        <v>43508</v>
      </c>
      <c r="C144" s="8">
        <v>10598.5</v>
      </c>
      <c r="D144" s="4"/>
      <c r="E144" s="4"/>
      <c r="F144" s="4"/>
      <c r="G144" s="4"/>
      <c r="H144" s="4"/>
    </row>
    <row r="145" spans="2:8" ht="25.05" customHeight="1">
      <c r="B145" s="3">
        <v>43509</v>
      </c>
      <c r="C145" s="8">
        <v>10187.6</v>
      </c>
      <c r="D145" s="4">
        <v>9457</v>
      </c>
      <c r="E145" s="4">
        <v>9262</v>
      </c>
      <c r="F145" s="4"/>
      <c r="G145" s="4"/>
      <c r="H145" s="4"/>
    </row>
    <row r="146" spans="2:8" ht="25.05" customHeight="1">
      <c r="B146" s="3">
        <v>43510</v>
      </c>
      <c r="C146" s="8">
        <v>9470.2999999999993</v>
      </c>
      <c r="D146" s="4"/>
      <c r="E146" s="4"/>
      <c r="F146" s="4"/>
      <c r="G146" s="4"/>
      <c r="H146" s="4"/>
    </row>
    <row r="147" spans="2:8" ht="25.05" customHeight="1">
      <c r="B147" s="3">
        <v>43511</v>
      </c>
      <c r="C147" s="8">
        <v>7637.9</v>
      </c>
      <c r="D147" s="4">
        <v>7939.0000000000009</v>
      </c>
      <c r="E147" s="4">
        <v>6867</v>
      </c>
      <c r="F147" s="4"/>
      <c r="G147" s="4"/>
      <c r="H147" s="4"/>
    </row>
    <row r="148" spans="2:8" ht="25.05" customHeight="1">
      <c r="B148" s="3">
        <v>43512</v>
      </c>
      <c r="C148" s="8">
        <v>5470.4</v>
      </c>
      <c r="D148" s="4"/>
      <c r="E148" s="4"/>
      <c r="F148" s="4"/>
      <c r="G148" s="4"/>
      <c r="H148" s="4"/>
    </row>
    <row r="149" spans="2:8" ht="25.05" customHeight="1">
      <c r="B149" s="3">
        <v>43513</v>
      </c>
      <c r="C149" s="8">
        <v>5572.5</v>
      </c>
      <c r="D149" s="4"/>
      <c r="E149" s="4"/>
      <c r="F149" s="4"/>
      <c r="G149" s="4"/>
      <c r="H149" s="4"/>
    </row>
    <row r="150" spans="2:8" ht="25.05" customHeight="1">
      <c r="B150" s="3">
        <v>43514</v>
      </c>
      <c r="C150" s="8">
        <v>4855.1000000000004</v>
      </c>
      <c r="D150" s="4">
        <v>3780</v>
      </c>
      <c r="E150" s="4">
        <v>3762</v>
      </c>
      <c r="F150" s="4"/>
      <c r="G150" s="4"/>
      <c r="H150" s="4"/>
    </row>
    <row r="151" spans="2:8" ht="25.05" customHeight="1">
      <c r="B151" s="3">
        <v>43515</v>
      </c>
      <c r="C151" s="8">
        <v>5020.8</v>
      </c>
      <c r="D151" s="4"/>
      <c r="E151" s="4"/>
      <c r="F151" s="4"/>
      <c r="G151" s="4"/>
      <c r="H151" s="4"/>
    </row>
    <row r="152" spans="2:8" ht="25.05" customHeight="1">
      <c r="B152" s="3">
        <v>43516</v>
      </c>
      <c r="C152" s="8">
        <v>5271.7</v>
      </c>
      <c r="D152" s="4">
        <v>4186</v>
      </c>
      <c r="E152" s="4">
        <v>4152</v>
      </c>
      <c r="F152" s="4"/>
      <c r="G152" s="4"/>
      <c r="H152" s="4"/>
    </row>
    <row r="153" spans="2:8" ht="25.05" customHeight="1">
      <c r="B153" s="3">
        <v>43517</v>
      </c>
      <c r="C153" s="8">
        <v>8353.1</v>
      </c>
      <c r="D153" s="4"/>
      <c r="E153" s="4"/>
      <c r="F153" s="4"/>
      <c r="G153" s="4"/>
      <c r="H153" s="4"/>
    </row>
    <row r="154" spans="2:8" ht="25.05" customHeight="1">
      <c r="B154" s="3">
        <v>43518</v>
      </c>
      <c r="C154" s="8">
        <v>4801.3999999999996</v>
      </c>
      <c r="D154" s="4">
        <v>3636</v>
      </c>
      <c r="E154" s="4">
        <v>3876</v>
      </c>
      <c r="F154" s="4"/>
      <c r="G154" s="4"/>
      <c r="H154" s="4"/>
    </row>
    <row r="155" spans="2:8" ht="25.05" customHeight="1">
      <c r="B155" s="3">
        <v>43519</v>
      </c>
      <c r="C155" s="8">
        <v>3949</v>
      </c>
      <c r="D155" s="4"/>
      <c r="E155" s="4"/>
      <c r="F155" s="4"/>
      <c r="G155" s="4"/>
      <c r="H155" s="4"/>
    </row>
    <row r="156" spans="2:8" ht="25.05" customHeight="1">
      <c r="B156" s="3">
        <v>43520</v>
      </c>
      <c r="C156" s="8">
        <v>3625.4</v>
      </c>
      <c r="D156" s="4"/>
      <c r="E156" s="4"/>
      <c r="F156" s="4"/>
      <c r="G156" s="4"/>
      <c r="H156" s="4"/>
    </row>
    <row r="157" spans="2:8" ht="25.05" customHeight="1">
      <c r="B157" s="3">
        <v>43521</v>
      </c>
      <c r="C157" s="8">
        <v>3376.7</v>
      </c>
      <c r="D157" s="4">
        <v>2554</v>
      </c>
      <c r="E157" s="4">
        <v>2407</v>
      </c>
      <c r="F157" s="4"/>
      <c r="G157" s="4"/>
      <c r="H157" s="4"/>
    </row>
    <row r="158" spans="2:8" ht="25.05" customHeight="1">
      <c r="B158" s="3">
        <v>43522</v>
      </c>
      <c r="C158" s="8">
        <v>3441.8</v>
      </c>
      <c r="D158" s="4"/>
      <c r="E158" s="4"/>
      <c r="F158" s="4"/>
      <c r="G158" s="4"/>
      <c r="H158" s="4"/>
    </row>
    <row r="159" spans="2:8" ht="25.05" customHeight="1">
      <c r="B159" s="3">
        <v>43523</v>
      </c>
      <c r="C159" s="8">
        <v>4558.6000000000004</v>
      </c>
      <c r="D159" s="4">
        <v>3093</v>
      </c>
      <c r="E159" s="4">
        <v>3166</v>
      </c>
      <c r="F159" s="4"/>
      <c r="G159" s="4"/>
      <c r="H159" s="4"/>
    </row>
    <row r="160" spans="2:8" ht="25.05" customHeight="1">
      <c r="B160" s="3">
        <v>43524</v>
      </c>
      <c r="C160" s="8">
        <v>5218.8999999999996</v>
      </c>
      <c r="D160" s="4"/>
      <c r="E160" s="4"/>
      <c r="F160" s="4"/>
      <c r="G160" s="4"/>
      <c r="H160" s="4"/>
    </row>
    <row r="161" spans="2:8" ht="25.05" customHeight="1">
      <c r="B161" s="3">
        <v>43525</v>
      </c>
      <c r="C161" s="8">
        <v>5338</v>
      </c>
      <c r="D161" s="4">
        <v>4395</v>
      </c>
      <c r="E161" s="4">
        <v>4475</v>
      </c>
      <c r="F161" s="4"/>
      <c r="G161" s="4"/>
      <c r="H161" s="4"/>
    </row>
    <row r="162" spans="2:8" ht="25.05" customHeight="1">
      <c r="B162" s="3">
        <v>43526</v>
      </c>
      <c r="C162" s="8">
        <v>5481.9</v>
      </c>
      <c r="D162" s="4"/>
      <c r="E162" s="4"/>
      <c r="F162" s="4"/>
      <c r="G162" s="4"/>
      <c r="H162" s="4"/>
    </row>
    <row r="163" spans="2:8" ht="25.05" customHeight="1">
      <c r="B163" s="3">
        <v>43527</v>
      </c>
      <c r="C163" s="8">
        <v>5086.8</v>
      </c>
      <c r="D163" s="10"/>
      <c r="E163" s="4"/>
      <c r="F163" s="4"/>
      <c r="G163" s="4"/>
      <c r="H163" s="4"/>
    </row>
    <row r="164" spans="2:8" ht="25.05" customHeight="1">
      <c r="B164" s="3">
        <v>43528</v>
      </c>
      <c r="C164" s="8">
        <v>4872.8</v>
      </c>
      <c r="D164" s="10">
        <v>4327</v>
      </c>
      <c r="E164" s="4"/>
      <c r="F164" s="4"/>
      <c r="G164" s="4"/>
      <c r="H164" s="4"/>
    </row>
    <row r="165" spans="2:8" ht="25.05" customHeight="1">
      <c r="B165" s="3">
        <v>43529</v>
      </c>
      <c r="C165" s="8">
        <v>5629.2</v>
      </c>
      <c r="D165" s="4"/>
      <c r="E165" s="4"/>
      <c r="F165" s="4"/>
      <c r="G165" s="4"/>
      <c r="H165" s="4"/>
    </row>
    <row r="166" spans="2:8" ht="25.05" customHeight="1">
      <c r="B166" s="3">
        <v>43530</v>
      </c>
      <c r="C166" s="8">
        <v>8451.7000000000007</v>
      </c>
      <c r="D166" s="10">
        <v>6579</v>
      </c>
      <c r="E166" s="4"/>
      <c r="F166" s="4"/>
      <c r="G166" s="4"/>
      <c r="H166" s="4"/>
    </row>
    <row r="167" spans="2:8" ht="25.05" customHeight="1">
      <c r="B167" s="3">
        <v>43531</v>
      </c>
      <c r="C167" s="8">
        <v>8885.7000000000007</v>
      </c>
      <c r="D167" s="4"/>
      <c r="E167" s="4"/>
      <c r="F167" s="4"/>
      <c r="G167" s="4"/>
      <c r="H167" s="4"/>
    </row>
    <row r="168" spans="2:8" ht="25.05" customHeight="1">
      <c r="B168" s="3">
        <v>43532</v>
      </c>
      <c r="C168" s="8">
        <v>9046.1</v>
      </c>
      <c r="D168" s="10">
        <v>8008.9999999999991</v>
      </c>
      <c r="E168" s="4"/>
      <c r="F168" s="4"/>
      <c r="G168" s="4"/>
      <c r="H168" s="4"/>
    </row>
    <row r="169" spans="2:8" ht="25.05" customHeight="1">
      <c r="B169" s="3">
        <v>43533</v>
      </c>
      <c r="C169" s="8">
        <v>8207.1</v>
      </c>
      <c r="D169" s="4"/>
      <c r="E169" s="4"/>
      <c r="F169" s="4"/>
      <c r="G169" s="4"/>
      <c r="H169" s="4"/>
    </row>
    <row r="170" spans="2:8" ht="25.05" customHeight="1">
      <c r="B170" s="3">
        <v>43534</v>
      </c>
      <c r="C170" s="8">
        <v>8388</v>
      </c>
      <c r="D170" s="4"/>
      <c r="E170" s="4"/>
      <c r="F170" s="4"/>
      <c r="G170" s="4"/>
      <c r="H170" s="4"/>
    </row>
    <row r="171" spans="2:8" ht="25.05" customHeight="1">
      <c r="B171" s="3">
        <v>43535</v>
      </c>
      <c r="C171" s="8">
        <v>8248.9</v>
      </c>
      <c r="D171" s="10">
        <v>7992</v>
      </c>
      <c r="E171" s="4"/>
      <c r="F171" s="4"/>
      <c r="G171" s="4"/>
      <c r="H171" s="4"/>
    </row>
    <row r="172" spans="2:8" ht="25.05" customHeight="1">
      <c r="B172" s="3">
        <v>43536</v>
      </c>
      <c r="C172" s="8">
        <v>8768.7999999999993</v>
      </c>
      <c r="D172" s="4"/>
      <c r="E172" s="4"/>
      <c r="F172" s="4"/>
      <c r="G172" s="4"/>
      <c r="H172" s="4"/>
    </row>
    <row r="173" spans="2:8" ht="25.05" customHeight="1">
      <c r="B173" s="3">
        <v>43537</v>
      </c>
      <c r="C173" s="8">
        <v>9139.2999999999993</v>
      </c>
      <c r="D173" s="10">
        <v>8152</v>
      </c>
      <c r="E173" s="4"/>
      <c r="F173" s="4"/>
      <c r="G173" s="4"/>
      <c r="H173" s="4"/>
    </row>
    <row r="174" spans="2:8" ht="25.05" customHeight="1">
      <c r="B174" s="3">
        <v>43538</v>
      </c>
      <c r="C174" s="8">
        <v>8858.9</v>
      </c>
      <c r="D174" s="4"/>
      <c r="E174" s="4"/>
      <c r="F174" s="4"/>
      <c r="G174" s="4"/>
      <c r="H174" s="4"/>
    </row>
    <row r="175" spans="2:8" ht="25.05" customHeight="1">
      <c r="B175" s="3">
        <v>43539</v>
      </c>
      <c r="C175" s="8">
        <v>9281.9</v>
      </c>
      <c r="D175" s="10">
        <v>8529</v>
      </c>
      <c r="E175" s="4"/>
      <c r="F175" s="4"/>
      <c r="G175" s="4"/>
      <c r="H175" s="4"/>
    </row>
    <row r="176" spans="2:8" ht="25.05" customHeight="1">
      <c r="B176" s="3">
        <v>43540</v>
      </c>
      <c r="C176" s="8">
        <v>11012.5</v>
      </c>
      <c r="D176" s="4"/>
      <c r="E176" s="4"/>
      <c r="F176" s="4"/>
      <c r="G176" s="4"/>
      <c r="H176" s="4"/>
    </row>
    <row r="177" spans="2:8" ht="25.05" customHeight="1">
      <c r="B177" s="3">
        <v>43541</v>
      </c>
      <c r="C177" s="8">
        <v>9808.7000000000007</v>
      </c>
      <c r="D177" s="4"/>
      <c r="E177" s="4"/>
      <c r="F177" s="4"/>
      <c r="G177" s="4"/>
      <c r="H177" s="4"/>
    </row>
    <row r="178" spans="2:8" ht="25.05" customHeight="1">
      <c r="B178" s="3">
        <v>43542</v>
      </c>
      <c r="C178" s="4"/>
      <c r="D178" s="4"/>
      <c r="E178" s="4"/>
      <c r="F178" s="4"/>
      <c r="G178" s="4"/>
      <c r="H178" s="4"/>
    </row>
    <row r="179" spans="2:8" ht="25.05" customHeight="1">
      <c r="B179" s="3">
        <v>43543</v>
      </c>
      <c r="C179" s="4"/>
      <c r="D179" s="4"/>
      <c r="E179" s="4"/>
      <c r="F179" s="4"/>
      <c r="G179" s="4"/>
      <c r="H179" s="4"/>
    </row>
    <row r="180" spans="2:8" ht="25.05" customHeight="1">
      <c r="B180" s="3">
        <v>43544</v>
      </c>
      <c r="C180" s="4"/>
      <c r="D180" s="4"/>
      <c r="E180" s="4"/>
      <c r="F180" s="4"/>
      <c r="G180" s="4"/>
      <c r="H180" s="4"/>
    </row>
    <row r="181" spans="2:8" ht="25.05" customHeight="1">
      <c r="B181" s="3">
        <v>43545</v>
      </c>
      <c r="C181" s="4"/>
      <c r="D181" s="4"/>
      <c r="E181" s="4"/>
      <c r="F181" s="4"/>
      <c r="G181" s="4"/>
      <c r="H181" s="4"/>
    </row>
    <row r="182" spans="2:8" ht="25.05" customHeight="1">
      <c r="B182" s="3">
        <v>43546</v>
      </c>
      <c r="C182" s="4"/>
      <c r="D182" s="4"/>
      <c r="E182" s="4"/>
      <c r="F182" s="4"/>
      <c r="G182" s="4"/>
      <c r="H182" s="4"/>
    </row>
    <row r="183" spans="2:8" ht="25.05" customHeight="1">
      <c r="B183" s="3">
        <v>43547</v>
      </c>
      <c r="C183" s="4"/>
      <c r="D183" s="4"/>
      <c r="E183" s="4"/>
      <c r="F183" s="4"/>
      <c r="G183" s="4"/>
      <c r="H183" s="4"/>
    </row>
    <row r="184" spans="2:8" ht="25.05" customHeight="1">
      <c r="B184" s="3">
        <v>43548</v>
      </c>
      <c r="C184" s="4"/>
      <c r="D184" s="4"/>
      <c r="E184" s="4"/>
      <c r="F184" s="4"/>
      <c r="G184" s="4"/>
      <c r="H184" s="4"/>
    </row>
    <row r="185" spans="2:8" ht="25.05" customHeight="1">
      <c r="B185" s="3">
        <v>43549</v>
      </c>
      <c r="C185" s="4"/>
      <c r="D185" s="4"/>
      <c r="E185" s="4"/>
      <c r="F185" s="4"/>
      <c r="G185" s="4"/>
      <c r="H185" s="4"/>
    </row>
    <row r="186" spans="2:8" ht="25.05" customHeight="1">
      <c r="B186" s="3">
        <v>43550</v>
      </c>
      <c r="C186" s="4"/>
      <c r="D186" s="4"/>
      <c r="E186" s="4"/>
      <c r="F186" s="4"/>
      <c r="G186" s="4"/>
      <c r="H186" s="4"/>
    </row>
    <row r="187" spans="2:8" ht="25.05" customHeight="1">
      <c r="B187" s="3">
        <v>43551</v>
      </c>
      <c r="C187" s="4"/>
      <c r="D187" s="4"/>
      <c r="E187" s="4"/>
      <c r="F187" s="4"/>
      <c r="G187" s="4"/>
      <c r="H187" s="4"/>
    </row>
    <row r="188" spans="2:8" ht="25.05" customHeight="1">
      <c r="B188" s="3">
        <v>43552</v>
      </c>
      <c r="C188" s="4"/>
      <c r="D188" s="4"/>
      <c r="E188" s="4"/>
      <c r="F188" s="4"/>
      <c r="G188" s="4"/>
      <c r="H188" s="4"/>
    </row>
    <row r="189" spans="2:8" ht="25.05" customHeight="1">
      <c r="B189" s="3">
        <v>43553</v>
      </c>
      <c r="C189" s="4"/>
      <c r="D189" s="4"/>
      <c r="E189" s="4"/>
      <c r="F189" s="4"/>
      <c r="G189" s="4"/>
      <c r="H189" s="4"/>
    </row>
    <row r="190" spans="2:8" ht="25.05" customHeight="1">
      <c r="B190" s="3">
        <v>43554</v>
      </c>
      <c r="C190" s="4"/>
      <c r="D190" s="4"/>
      <c r="E190" s="4"/>
      <c r="F190" s="4"/>
      <c r="G190" s="4"/>
      <c r="H190" s="4"/>
    </row>
    <row r="191" spans="2:8" ht="25.05" customHeight="1">
      <c r="B191" s="3">
        <v>43555</v>
      </c>
      <c r="C191" s="4"/>
      <c r="D191" s="4"/>
      <c r="E191" s="4"/>
      <c r="F191" s="4"/>
      <c r="G191" s="4"/>
      <c r="H191" s="4"/>
    </row>
    <row r="192" spans="2:8" ht="25.05" customHeight="1">
      <c r="B192" s="3">
        <v>43556</v>
      </c>
      <c r="C192" s="4"/>
      <c r="D192" s="4"/>
      <c r="E192" s="4"/>
      <c r="F192" s="4"/>
      <c r="G192" s="4"/>
      <c r="H192" s="4"/>
    </row>
    <row r="193" spans="2:8" ht="25.05" customHeight="1">
      <c r="B193" s="2"/>
      <c r="C193" s="4"/>
      <c r="D193" s="4"/>
      <c r="E193" s="4"/>
      <c r="F193" s="4"/>
      <c r="G193" s="4"/>
      <c r="H193" s="4"/>
    </row>
    <row r="194" spans="2:8" ht="25.05" customHeight="1">
      <c r="B194" s="2"/>
      <c r="C194" s="4"/>
      <c r="D194" s="4"/>
      <c r="E194" s="4"/>
      <c r="F194" s="4"/>
      <c r="G194" s="4"/>
      <c r="H194" s="4"/>
    </row>
    <row r="195" spans="2:8" ht="25.05" customHeight="1">
      <c r="B195" s="2"/>
      <c r="C195" s="4"/>
      <c r="D195" s="4"/>
      <c r="E195" s="4"/>
      <c r="F195" s="4"/>
      <c r="G195" s="4"/>
      <c r="H195" s="4"/>
    </row>
    <row r="196" spans="2:8" ht="25.05" customHeight="1">
      <c r="B196" s="2"/>
      <c r="C196" s="4"/>
      <c r="D196" s="4"/>
      <c r="E196" s="4"/>
      <c r="F196" s="4"/>
      <c r="G196" s="4"/>
      <c r="H196" s="4"/>
    </row>
    <row r="197" spans="2:8" ht="25.05" customHeight="1">
      <c r="B197" s="2"/>
      <c r="C197" s="4"/>
      <c r="D197" s="4"/>
      <c r="E197" s="4"/>
      <c r="F197" s="4"/>
      <c r="G197" s="4"/>
      <c r="H197" s="4"/>
    </row>
    <row r="198" spans="2:8" ht="25.05" customHeight="1">
      <c r="B198" s="2"/>
      <c r="C198" s="4"/>
      <c r="D198" s="4"/>
      <c r="E198" s="4"/>
      <c r="F198" s="4"/>
      <c r="G198" s="4"/>
      <c r="H198" s="4"/>
    </row>
    <row r="199" spans="2:8" ht="25.05" customHeight="1">
      <c r="B199" s="2"/>
      <c r="C199" s="4"/>
      <c r="D199" s="4"/>
      <c r="E199" s="4"/>
      <c r="F199" s="4"/>
      <c r="G199" s="4"/>
      <c r="H199" s="4"/>
    </row>
    <row r="200" spans="2:8" ht="25.05" customHeight="1">
      <c r="B200" s="2"/>
      <c r="C200" s="4"/>
      <c r="D200" s="4"/>
      <c r="E200" s="4"/>
      <c r="F200" s="4"/>
      <c r="G200" s="4"/>
      <c r="H200" s="4"/>
    </row>
  </sheetData>
  <mergeCells count="2">
    <mergeCell ref="B3:B4"/>
    <mergeCell ref="C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1"/>
  <sheetViews>
    <sheetView zoomScale="50" zoomScaleNormal="50" workbookViewId="0">
      <pane xSplit="2" ySplit="4" topLeftCell="U5" activePane="bottomRight" state="frozen"/>
      <selection pane="topRight" activeCell="C1" sqref="C1"/>
      <selection pane="bottomLeft" activeCell="A6" sqref="A6"/>
      <selection pane="bottomRight" activeCell="AR19" sqref="AR19"/>
    </sheetView>
  </sheetViews>
  <sheetFormatPr defaultColWidth="12" defaultRowHeight="18"/>
  <cols>
    <col min="1" max="1" width="3.6640625" style="12" customWidth="1"/>
    <col min="2" max="2" width="15.6640625" style="12" customWidth="1"/>
    <col min="3" max="3" width="16.109375" style="12" customWidth="1"/>
    <col min="4" max="4" width="11.21875" style="12" bestFit="1" customWidth="1"/>
    <col min="5" max="5" width="9.109375" style="12" customWidth="1"/>
    <col min="6" max="6" width="9.88671875" style="12" customWidth="1"/>
    <col min="7" max="7" width="9.21875" style="12" bestFit="1" customWidth="1"/>
    <col min="8" max="8" width="10.44140625" style="12" bestFit="1" customWidth="1"/>
    <col min="9" max="10" width="10.109375" style="12" bestFit="1" customWidth="1"/>
    <col min="11" max="11" width="9.21875" style="12" bestFit="1" customWidth="1"/>
    <col min="12" max="12" width="8" style="12" bestFit="1" customWidth="1"/>
    <col min="13" max="13" width="9.109375" style="12" bestFit="1" customWidth="1"/>
    <col min="14" max="15" width="10.44140625" style="12" bestFit="1" customWidth="1"/>
    <col min="16" max="16" width="9.21875" style="12" bestFit="1" customWidth="1"/>
    <col min="17" max="17" width="10.88671875" style="12" customWidth="1"/>
    <col min="18" max="19" width="10.44140625" style="12" bestFit="1" customWidth="1"/>
    <col min="20" max="20" width="9.21875" style="12" bestFit="1" customWidth="1"/>
    <col min="21" max="21" width="8" style="12" bestFit="1" customWidth="1"/>
    <col min="22" max="22" width="9.88671875" style="12" bestFit="1" customWidth="1"/>
    <col min="23" max="23" width="7.77734375" style="12" bestFit="1" customWidth="1"/>
    <col min="24" max="24" width="10.44140625" style="12" bestFit="1" customWidth="1"/>
    <col min="25" max="25" width="6.77734375" style="12" bestFit="1" customWidth="1"/>
    <col min="26" max="26" width="2.6640625" style="12" customWidth="1"/>
    <col min="27" max="16384" width="12" style="12"/>
  </cols>
  <sheetData>
    <row r="1" spans="1:27" ht="20.399999999999999">
      <c r="A1" s="11"/>
    </row>
    <row r="3" spans="1:27" ht="29.4" customHeight="1">
      <c r="B3" s="13"/>
      <c r="C3" s="160" t="s">
        <v>23</v>
      </c>
      <c r="D3" s="161"/>
      <c r="E3" s="161"/>
      <c r="F3" s="161"/>
      <c r="G3" s="161"/>
      <c r="H3" s="161"/>
      <c r="I3" s="161"/>
      <c r="J3" s="161"/>
      <c r="K3" s="162"/>
      <c r="L3" s="160" t="s">
        <v>22</v>
      </c>
      <c r="M3" s="161"/>
      <c r="N3" s="161"/>
      <c r="O3" s="161"/>
      <c r="P3" s="161"/>
      <c r="Q3" s="161"/>
      <c r="R3" s="161"/>
      <c r="S3" s="161"/>
      <c r="T3" s="162"/>
      <c r="U3" s="157" t="s">
        <v>35</v>
      </c>
      <c r="V3" s="158"/>
      <c r="W3" s="158"/>
      <c r="X3" s="158"/>
      <c r="Y3" s="159"/>
      <c r="AA3" s="64" t="s">
        <v>36</v>
      </c>
    </row>
    <row r="4" spans="1:27" ht="54">
      <c r="B4" s="13" t="s">
        <v>19</v>
      </c>
      <c r="C4" s="15" t="s">
        <v>46</v>
      </c>
      <c r="D4" s="14" t="s">
        <v>20</v>
      </c>
      <c r="E4" s="14" t="s">
        <v>13</v>
      </c>
      <c r="F4" s="15" t="s">
        <v>24</v>
      </c>
      <c r="G4" s="14" t="s">
        <v>10</v>
      </c>
      <c r="H4" s="14" t="s">
        <v>25</v>
      </c>
      <c r="I4" s="14" t="s">
        <v>26</v>
      </c>
      <c r="J4" s="14" t="s">
        <v>27</v>
      </c>
      <c r="K4" s="14" t="s">
        <v>11</v>
      </c>
      <c r="L4" s="15" t="s">
        <v>15</v>
      </c>
      <c r="M4" s="15" t="s">
        <v>28</v>
      </c>
      <c r="N4" s="15" t="s">
        <v>14</v>
      </c>
      <c r="O4" s="15" t="s">
        <v>29</v>
      </c>
      <c r="P4" s="15" t="s">
        <v>30</v>
      </c>
      <c r="Q4" s="15" t="s">
        <v>21</v>
      </c>
      <c r="R4" s="15" t="s">
        <v>26</v>
      </c>
      <c r="S4" s="15" t="s">
        <v>31</v>
      </c>
      <c r="T4" s="15" t="s">
        <v>32</v>
      </c>
      <c r="U4" s="14" t="s">
        <v>16</v>
      </c>
      <c r="V4" s="15" t="s">
        <v>34</v>
      </c>
      <c r="W4" s="14" t="s">
        <v>17</v>
      </c>
      <c r="X4" s="15" t="s">
        <v>33</v>
      </c>
      <c r="Y4" s="15" t="s">
        <v>18</v>
      </c>
    </row>
    <row r="5" spans="1:27">
      <c r="B5" s="16">
        <v>43656</v>
      </c>
      <c r="C5" s="25">
        <v>6915.6</v>
      </c>
      <c r="D5" s="25">
        <v>55.17</v>
      </c>
      <c r="E5" s="25">
        <v>1218.0999999999999</v>
      </c>
      <c r="F5" s="20">
        <v>34</v>
      </c>
      <c r="G5" s="22">
        <v>83.53</v>
      </c>
      <c r="H5" s="22">
        <f>G5-F5</f>
        <v>49.53</v>
      </c>
      <c r="I5" s="22">
        <v>0</v>
      </c>
      <c r="J5" s="22">
        <v>0.61</v>
      </c>
      <c r="K5" s="22">
        <f>G5+J5+I5</f>
        <v>84.14</v>
      </c>
      <c r="L5" s="37">
        <v>8.1</v>
      </c>
      <c r="M5" s="37">
        <v>5.68</v>
      </c>
      <c r="N5" s="33">
        <v>58.1</v>
      </c>
      <c r="O5" s="37">
        <v>4.2</v>
      </c>
      <c r="P5" s="37">
        <v>10.02</v>
      </c>
      <c r="Q5" s="38">
        <f>P5-O5</f>
        <v>5.8199999999999994</v>
      </c>
      <c r="R5" s="37">
        <v>13.48</v>
      </c>
      <c r="S5" s="37">
        <v>1.27</v>
      </c>
      <c r="T5" s="21">
        <f>O5+Q5+R5+S5</f>
        <v>24.77</v>
      </c>
      <c r="U5" s="35">
        <f>(E5-N5)/E5*100</f>
        <v>95.230276660372709</v>
      </c>
      <c r="V5" s="35">
        <f>(F5-O5)/F5*100</f>
        <v>87.647058823529406</v>
      </c>
      <c r="W5" s="35">
        <f>(G5-P5)/G5*100</f>
        <v>88.004309828804026</v>
      </c>
      <c r="X5" s="35">
        <f>(H5-Q5)/H5*100</f>
        <v>88.249545729860685</v>
      </c>
      <c r="Y5" s="35">
        <f>(K5-T5)/K5*100</f>
        <v>70.560969812217735</v>
      </c>
    </row>
    <row r="6" spans="1:27">
      <c r="B6" s="16">
        <v>43657</v>
      </c>
      <c r="C6" s="25">
        <v>9756.7000000000007</v>
      </c>
      <c r="D6" s="25">
        <v>69.67</v>
      </c>
      <c r="E6" s="25">
        <v>1204.8</v>
      </c>
      <c r="F6" s="20">
        <v>27.1</v>
      </c>
      <c r="G6" s="22"/>
      <c r="H6" s="22"/>
      <c r="I6" s="22"/>
      <c r="J6" s="22"/>
      <c r="K6" s="22"/>
      <c r="L6" s="37">
        <v>8</v>
      </c>
      <c r="M6" s="37"/>
      <c r="N6" s="33">
        <v>67.5</v>
      </c>
      <c r="O6" s="37">
        <v>6.5</v>
      </c>
      <c r="P6" s="37"/>
      <c r="Q6" s="38"/>
      <c r="R6" s="37"/>
      <c r="S6" s="37"/>
      <c r="T6" s="21"/>
      <c r="U6" s="35">
        <f t="shared" ref="U6:U69" si="0">(E6-N6)/E6*100</f>
        <v>94.397410358565736</v>
      </c>
      <c r="V6" s="35">
        <f t="shared" ref="V6:V69" si="1">(F6-O6)/F6*100</f>
        <v>76.014760147601478</v>
      </c>
      <c r="W6" s="35"/>
      <c r="X6" s="35"/>
      <c r="Y6" s="35"/>
    </row>
    <row r="7" spans="1:27">
      <c r="B7" s="16">
        <v>43658</v>
      </c>
      <c r="C7" s="25">
        <v>9679.7000000000007</v>
      </c>
      <c r="D7" s="25">
        <v>72.56</v>
      </c>
      <c r="E7" s="25">
        <v>1034.0999999999999</v>
      </c>
      <c r="F7" s="20">
        <v>26.1</v>
      </c>
      <c r="G7" s="22">
        <v>54.06</v>
      </c>
      <c r="H7" s="22">
        <f>G7-F7</f>
        <v>27.96</v>
      </c>
      <c r="I7" s="22">
        <v>0</v>
      </c>
      <c r="J7" s="22">
        <v>0.4</v>
      </c>
      <c r="K7" s="22">
        <f>G7+J7+I7</f>
        <v>54.46</v>
      </c>
      <c r="L7" s="37">
        <v>8</v>
      </c>
      <c r="M7" s="37">
        <v>10.1</v>
      </c>
      <c r="N7" s="33">
        <v>79.400000000000006</v>
      </c>
      <c r="O7" s="37">
        <v>2</v>
      </c>
      <c r="P7" s="37">
        <v>4.51</v>
      </c>
      <c r="Q7" s="38">
        <f>P7-O7</f>
        <v>2.5099999999999998</v>
      </c>
      <c r="R7" s="37">
        <v>26.51</v>
      </c>
      <c r="S7" s="37">
        <v>16.82</v>
      </c>
      <c r="T7" s="21">
        <f>O7+Q7+R7+S7</f>
        <v>47.84</v>
      </c>
      <c r="U7" s="35">
        <f t="shared" si="0"/>
        <v>92.32182574219128</v>
      </c>
      <c r="V7" s="35">
        <f t="shared" si="1"/>
        <v>92.337164750957854</v>
      </c>
      <c r="W7" s="35">
        <f>(G7-P7)/G7*100</f>
        <v>91.657417684054749</v>
      </c>
      <c r="X7" s="35">
        <f>(H7-Q7)/H7*100</f>
        <v>91.022889842632338</v>
      </c>
      <c r="Y7" s="35">
        <f>(K7-T7)/K7*100</f>
        <v>12.155710613294156</v>
      </c>
    </row>
    <row r="8" spans="1:27">
      <c r="B8" s="16">
        <v>43659</v>
      </c>
      <c r="C8" s="25">
        <v>10095.799999999999</v>
      </c>
      <c r="D8" s="25">
        <v>72.61</v>
      </c>
      <c r="E8" s="25">
        <v>1003.5</v>
      </c>
      <c r="F8" s="20">
        <v>22.4</v>
      </c>
      <c r="G8" s="22"/>
      <c r="H8" s="22"/>
      <c r="I8" s="22"/>
      <c r="J8" s="22"/>
      <c r="K8" s="22"/>
      <c r="L8" s="37">
        <v>7.8</v>
      </c>
      <c r="M8" s="37"/>
      <c r="N8" s="33">
        <v>56.3</v>
      </c>
      <c r="O8" s="37">
        <v>2.5</v>
      </c>
      <c r="P8" s="37"/>
      <c r="Q8" s="38"/>
      <c r="R8" s="37"/>
      <c r="S8" s="37"/>
      <c r="T8" s="21"/>
      <c r="U8" s="35">
        <f t="shared" si="0"/>
        <v>94.389636273044346</v>
      </c>
      <c r="V8" s="35">
        <f t="shared" si="1"/>
        <v>88.839285714285708</v>
      </c>
      <c r="W8" s="35"/>
      <c r="X8" s="35"/>
      <c r="Y8" s="35"/>
    </row>
    <row r="9" spans="1:27">
      <c r="B9" s="16">
        <v>43660</v>
      </c>
      <c r="C9" s="25">
        <v>10593.8</v>
      </c>
      <c r="D9" s="25">
        <v>89.18</v>
      </c>
      <c r="E9" s="25">
        <v>1051.0999999999999</v>
      </c>
      <c r="F9" s="20">
        <v>22.1</v>
      </c>
      <c r="G9" s="22"/>
      <c r="H9" s="22"/>
      <c r="I9" s="22"/>
      <c r="J9" s="22"/>
      <c r="K9" s="22"/>
      <c r="L9" s="37">
        <v>7.8</v>
      </c>
      <c r="M9" s="37"/>
      <c r="N9" s="33">
        <v>64.099999999999994</v>
      </c>
      <c r="O9" s="37">
        <v>2.1</v>
      </c>
      <c r="P9" s="37"/>
      <c r="Q9" s="38"/>
      <c r="R9" s="37"/>
      <c r="S9" s="37"/>
      <c r="T9" s="21"/>
      <c r="U9" s="35">
        <f t="shared" si="0"/>
        <v>93.901626867091608</v>
      </c>
      <c r="V9" s="35">
        <f t="shared" si="1"/>
        <v>90.497737556561077</v>
      </c>
      <c r="W9" s="35"/>
      <c r="X9" s="35"/>
      <c r="Y9" s="35"/>
    </row>
    <row r="10" spans="1:27">
      <c r="B10" s="16">
        <v>43661</v>
      </c>
      <c r="C10" s="25">
        <v>11028.7</v>
      </c>
      <c r="D10" s="25">
        <v>77.319999999999993</v>
      </c>
      <c r="E10" s="25">
        <v>1038.7</v>
      </c>
      <c r="F10" s="20">
        <v>17.600000000000001</v>
      </c>
      <c r="G10" s="22">
        <v>45.82</v>
      </c>
      <c r="H10" s="22">
        <f>G10-F10</f>
        <v>28.22</v>
      </c>
      <c r="I10" s="22">
        <v>0</v>
      </c>
      <c r="J10" s="22">
        <v>0.18</v>
      </c>
      <c r="K10" s="22">
        <f>G10+J10+I10</f>
        <v>46</v>
      </c>
      <c r="L10" s="37">
        <v>7.8</v>
      </c>
      <c r="M10" s="37">
        <v>12.1</v>
      </c>
      <c r="N10" s="33">
        <v>66.7</v>
      </c>
      <c r="O10" s="37">
        <v>1.6</v>
      </c>
      <c r="P10" s="37">
        <v>3.19</v>
      </c>
      <c r="Q10" s="38">
        <f>P10-O10</f>
        <v>1.5899999999999999</v>
      </c>
      <c r="R10" s="37">
        <v>19.61</v>
      </c>
      <c r="S10" s="37">
        <v>3.44</v>
      </c>
      <c r="T10" s="21">
        <f>O10+Q10+R10+S10</f>
        <v>26.240000000000002</v>
      </c>
      <c r="U10" s="35">
        <f t="shared" si="0"/>
        <v>93.578511601039764</v>
      </c>
      <c r="V10" s="35">
        <f t="shared" si="1"/>
        <v>90.909090909090907</v>
      </c>
      <c r="W10" s="35">
        <f>(G10-P10)/G10*100</f>
        <v>93.037974683544306</v>
      </c>
      <c r="X10" s="35">
        <f>(H10-Q10)/H10*100</f>
        <v>94.365698086463496</v>
      </c>
      <c r="Y10" s="35">
        <f>(K10-T10)/K10*100</f>
        <v>42.95652173913043</v>
      </c>
    </row>
    <row r="11" spans="1:27">
      <c r="B11" s="16">
        <v>43662</v>
      </c>
      <c r="C11" s="25">
        <v>10500.5</v>
      </c>
      <c r="D11" s="25">
        <v>63.78</v>
      </c>
      <c r="E11" s="25">
        <v>957.8</v>
      </c>
      <c r="F11" s="20">
        <v>10.1</v>
      </c>
      <c r="G11" s="22"/>
      <c r="H11" s="22"/>
      <c r="I11" s="22"/>
      <c r="J11" s="22"/>
      <c r="K11" s="22"/>
      <c r="L11" s="37">
        <v>7.8</v>
      </c>
      <c r="M11" s="37"/>
      <c r="N11" s="33">
        <v>62.8</v>
      </c>
      <c r="O11" s="37">
        <v>1.5</v>
      </c>
      <c r="P11" s="37"/>
      <c r="Q11" s="38"/>
      <c r="R11" s="37"/>
      <c r="S11" s="37"/>
      <c r="T11" s="21"/>
      <c r="U11" s="35">
        <f t="shared" si="0"/>
        <v>93.443307579870535</v>
      </c>
      <c r="V11" s="35">
        <f t="shared" si="1"/>
        <v>85.148514851485146</v>
      </c>
      <c r="W11" s="35"/>
      <c r="X11" s="35"/>
      <c r="Y11" s="35"/>
    </row>
    <row r="12" spans="1:27">
      <c r="B12" s="16">
        <v>43663</v>
      </c>
      <c r="C12" s="25">
        <v>9672.2000000000007</v>
      </c>
      <c r="D12" s="25">
        <v>76.02</v>
      </c>
      <c r="E12" s="25">
        <v>1264.8</v>
      </c>
      <c r="F12" s="20">
        <v>13.6</v>
      </c>
      <c r="G12" s="22">
        <v>43.73</v>
      </c>
      <c r="H12" s="22">
        <f>G12-F12</f>
        <v>30.129999999999995</v>
      </c>
      <c r="I12" s="22">
        <v>0</v>
      </c>
      <c r="J12" s="22">
        <v>0.39</v>
      </c>
      <c r="K12" s="22">
        <f>G12+J12+I12</f>
        <v>44.12</v>
      </c>
      <c r="L12" s="37">
        <v>7.8</v>
      </c>
      <c r="M12" s="37">
        <v>30.5</v>
      </c>
      <c r="N12" s="33">
        <v>72.099999999999994</v>
      </c>
      <c r="O12" s="37">
        <v>1.3</v>
      </c>
      <c r="P12" s="37">
        <v>3.05</v>
      </c>
      <c r="Q12" s="38">
        <f>P12-O12</f>
        <v>1.7499999999999998</v>
      </c>
      <c r="R12" s="37">
        <v>8.59</v>
      </c>
      <c r="S12" s="43">
        <v>2.2400000000000002</v>
      </c>
      <c r="T12" s="21">
        <f>O12+Q12+R12+S12</f>
        <v>13.88</v>
      </c>
      <c r="U12" s="35">
        <f t="shared" si="0"/>
        <v>94.299493991144857</v>
      </c>
      <c r="V12" s="35">
        <f t="shared" si="1"/>
        <v>90.441176470588232</v>
      </c>
      <c r="W12" s="35">
        <f>(G12-P12)/G12*100</f>
        <v>93.025383032243312</v>
      </c>
      <c r="X12" s="35">
        <f>(H12-Q12)/H12*100</f>
        <v>94.19183538001991</v>
      </c>
      <c r="Y12" s="35">
        <f>(K12-T12)/K12*100</f>
        <v>68.540344514959202</v>
      </c>
    </row>
    <row r="13" spans="1:27">
      <c r="B13" s="16">
        <v>43664</v>
      </c>
      <c r="C13" s="25">
        <v>10200.200000000001</v>
      </c>
      <c r="D13" s="25">
        <v>75.84</v>
      </c>
      <c r="E13" s="25">
        <v>1029.0999999999999</v>
      </c>
      <c r="F13" s="20">
        <v>17.8</v>
      </c>
      <c r="G13" s="22"/>
      <c r="H13" s="22"/>
      <c r="I13" s="22"/>
      <c r="J13" s="22"/>
      <c r="K13" s="22"/>
      <c r="L13" s="37">
        <v>7.8</v>
      </c>
      <c r="M13" s="52"/>
      <c r="N13" s="33">
        <v>60.4</v>
      </c>
      <c r="O13" s="37">
        <v>1.3</v>
      </c>
      <c r="P13" s="37"/>
      <c r="Q13" s="38"/>
      <c r="R13" s="37"/>
      <c r="S13" s="37"/>
      <c r="T13" s="21"/>
      <c r="U13" s="35">
        <f t="shared" si="0"/>
        <v>94.130793897580418</v>
      </c>
      <c r="V13" s="35">
        <f t="shared" si="1"/>
        <v>92.696629213483135</v>
      </c>
      <c r="W13" s="35"/>
      <c r="X13" s="35"/>
      <c r="Y13" s="35"/>
    </row>
    <row r="14" spans="1:27">
      <c r="B14" s="16">
        <v>43665</v>
      </c>
      <c r="C14" s="25">
        <v>8483</v>
      </c>
      <c r="D14" s="25">
        <v>81.48</v>
      </c>
      <c r="E14" s="25">
        <v>975.2</v>
      </c>
      <c r="F14" s="20">
        <v>13.5</v>
      </c>
      <c r="G14" s="22">
        <v>43.73</v>
      </c>
      <c r="H14" s="22">
        <f>G14-F14</f>
        <v>30.229999999999997</v>
      </c>
      <c r="I14" s="22">
        <v>0</v>
      </c>
      <c r="J14" s="22">
        <v>0</v>
      </c>
      <c r="K14" s="22">
        <f>G14+J14+I14</f>
        <v>43.73</v>
      </c>
      <c r="L14" s="37">
        <v>7.7</v>
      </c>
      <c r="M14" s="37">
        <v>15.2</v>
      </c>
      <c r="N14" s="33">
        <v>63.7</v>
      </c>
      <c r="O14" s="37">
        <v>2.4</v>
      </c>
      <c r="P14" s="37">
        <v>4.34</v>
      </c>
      <c r="Q14" s="38">
        <f>P14-O14</f>
        <v>1.94</v>
      </c>
      <c r="R14" s="37">
        <v>11.71</v>
      </c>
      <c r="S14" s="37">
        <v>2.59</v>
      </c>
      <c r="T14" s="21">
        <f>O14+Q14+R14+S14</f>
        <v>18.64</v>
      </c>
      <c r="U14" s="35">
        <f t="shared" si="0"/>
        <v>93.468006562756358</v>
      </c>
      <c r="V14" s="35">
        <f t="shared" si="1"/>
        <v>82.222222222222214</v>
      </c>
      <c r="W14" s="35">
        <f>(G14-P14)/G14*100</f>
        <v>90.075463068831468</v>
      </c>
      <c r="X14" s="35">
        <f>(H14-Q14)/H14*100</f>
        <v>93.582533906715184</v>
      </c>
      <c r="Y14" s="35">
        <f>(K14-T14)/K14*100</f>
        <v>57.374799908529603</v>
      </c>
    </row>
    <row r="15" spans="1:27">
      <c r="B15" s="16">
        <v>43666</v>
      </c>
      <c r="C15" s="25">
        <v>10449.700000000001</v>
      </c>
      <c r="D15" s="25">
        <v>114.03</v>
      </c>
      <c r="E15" s="25">
        <v>914.6</v>
      </c>
      <c r="F15" s="20">
        <v>20.7</v>
      </c>
      <c r="G15" s="22"/>
      <c r="H15" s="22"/>
      <c r="I15" s="22"/>
      <c r="J15" s="22"/>
      <c r="K15" s="22"/>
      <c r="L15" s="37">
        <v>7.8</v>
      </c>
      <c r="M15" s="37" t="s">
        <v>9</v>
      </c>
      <c r="N15" s="33">
        <v>51.3</v>
      </c>
      <c r="O15" s="37">
        <v>1.6</v>
      </c>
      <c r="P15" s="20" t="s">
        <v>9</v>
      </c>
      <c r="Q15" s="38"/>
      <c r="R15" s="37" t="s">
        <v>9</v>
      </c>
      <c r="S15" s="37" t="s">
        <v>9</v>
      </c>
      <c r="T15" s="21"/>
      <c r="U15" s="35">
        <f t="shared" si="0"/>
        <v>94.390990596982292</v>
      </c>
      <c r="V15" s="35">
        <f t="shared" si="1"/>
        <v>92.270531400966178</v>
      </c>
      <c r="W15" s="35"/>
      <c r="X15" s="35"/>
      <c r="Y15" s="35"/>
    </row>
    <row r="16" spans="1:27">
      <c r="B16" s="16">
        <v>43667</v>
      </c>
      <c r="C16" s="25">
        <v>11016.7</v>
      </c>
      <c r="D16" s="25">
        <v>100.31</v>
      </c>
      <c r="E16" s="25">
        <v>996</v>
      </c>
      <c r="F16" s="20">
        <v>15.7</v>
      </c>
      <c r="G16" s="22"/>
      <c r="H16" s="22"/>
      <c r="I16" s="22"/>
      <c r="J16" s="22"/>
      <c r="K16" s="22"/>
      <c r="L16" s="37">
        <v>7.8</v>
      </c>
      <c r="M16" s="37" t="s">
        <v>9</v>
      </c>
      <c r="N16" s="33">
        <v>68.5</v>
      </c>
      <c r="O16" s="37">
        <v>1.4</v>
      </c>
      <c r="P16" s="20" t="s">
        <v>9</v>
      </c>
      <c r="Q16" s="38"/>
      <c r="R16" s="37" t="s">
        <v>9</v>
      </c>
      <c r="S16" s="37" t="s">
        <v>9</v>
      </c>
      <c r="T16" s="21"/>
      <c r="U16" s="35">
        <f t="shared" si="0"/>
        <v>93.122489959839356</v>
      </c>
      <c r="V16" s="35">
        <f t="shared" si="1"/>
        <v>91.082802547770697</v>
      </c>
      <c r="W16" s="35"/>
      <c r="X16" s="35"/>
      <c r="Y16" s="35"/>
    </row>
    <row r="17" spans="2:25">
      <c r="B17" s="16">
        <v>43668</v>
      </c>
      <c r="C17" s="25">
        <v>9466.9</v>
      </c>
      <c r="D17" s="25">
        <v>116.85</v>
      </c>
      <c r="E17" s="25">
        <v>1408.9</v>
      </c>
      <c r="F17" s="20">
        <v>15.5</v>
      </c>
      <c r="G17" s="22">
        <v>40.74</v>
      </c>
      <c r="H17" s="22">
        <f>G17-F17</f>
        <v>25.240000000000002</v>
      </c>
      <c r="I17" s="22">
        <v>0</v>
      </c>
      <c r="J17" s="22">
        <v>0.39</v>
      </c>
      <c r="K17" s="22">
        <f>G17+J17+I17</f>
        <v>41.13</v>
      </c>
      <c r="L17" s="37">
        <v>7.9</v>
      </c>
      <c r="M17" s="37">
        <v>18.78</v>
      </c>
      <c r="N17" s="33">
        <v>54.5</v>
      </c>
      <c r="O17" s="37">
        <v>2.2999999999999998</v>
      </c>
      <c r="P17" s="37">
        <v>4.57</v>
      </c>
      <c r="Q17" s="38">
        <f>P17-O17</f>
        <v>2.2700000000000005</v>
      </c>
      <c r="R17" s="37">
        <v>9.49</v>
      </c>
      <c r="S17" s="37">
        <v>1.05</v>
      </c>
      <c r="T17" s="21">
        <f>O17+Q17+R17+S17</f>
        <v>15.110000000000001</v>
      </c>
      <c r="U17" s="35">
        <f t="shared" si="0"/>
        <v>96.131733976861383</v>
      </c>
      <c r="V17" s="35">
        <f t="shared" si="1"/>
        <v>85.161290322580641</v>
      </c>
      <c r="W17" s="35">
        <f>(G17-P17)/G17*100</f>
        <v>88.782523318605783</v>
      </c>
      <c r="X17" s="35">
        <f>(H17-Q17)/H17*100</f>
        <v>91.006339144215531</v>
      </c>
      <c r="Y17" s="35">
        <f>(K17-T17)/K17*100</f>
        <v>63.262825188426945</v>
      </c>
    </row>
    <row r="18" spans="2:25">
      <c r="B18" s="16">
        <v>43669</v>
      </c>
      <c r="C18" s="25">
        <v>11216.8</v>
      </c>
      <c r="D18" s="25">
        <v>117.63</v>
      </c>
      <c r="E18" s="25">
        <v>970.4</v>
      </c>
      <c r="F18" s="20">
        <v>16.8</v>
      </c>
      <c r="G18" s="22"/>
      <c r="H18" s="22"/>
      <c r="I18" s="22"/>
      <c r="J18" s="22"/>
      <c r="K18" s="22"/>
      <c r="L18" s="37"/>
      <c r="M18" s="37" t="s">
        <v>9</v>
      </c>
      <c r="N18" s="33">
        <v>49.5</v>
      </c>
      <c r="O18" s="37">
        <v>2</v>
      </c>
      <c r="P18" s="37" t="s">
        <v>9</v>
      </c>
      <c r="Q18" s="38"/>
      <c r="R18" s="37" t="s">
        <v>9</v>
      </c>
      <c r="S18" s="37" t="s">
        <v>9</v>
      </c>
      <c r="T18" s="21"/>
      <c r="U18" s="35">
        <f t="shared" si="0"/>
        <v>94.899010717229999</v>
      </c>
      <c r="V18" s="35">
        <f t="shared" si="1"/>
        <v>88.095238095238088</v>
      </c>
      <c r="W18" s="35"/>
      <c r="X18" s="35"/>
      <c r="Y18" s="35"/>
    </row>
    <row r="19" spans="2:25">
      <c r="B19" s="16">
        <v>43670</v>
      </c>
      <c r="C19" s="25">
        <v>8187.9</v>
      </c>
      <c r="D19" s="25">
        <v>49.64</v>
      </c>
      <c r="E19" s="25">
        <v>996.8</v>
      </c>
      <c r="F19" s="20">
        <v>21.7</v>
      </c>
      <c r="G19" s="22">
        <v>61.66</v>
      </c>
      <c r="H19" s="22">
        <f>G19-F19</f>
        <v>39.959999999999994</v>
      </c>
      <c r="I19" s="22">
        <v>0</v>
      </c>
      <c r="J19" s="22">
        <v>0.04</v>
      </c>
      <c r="K19" s="22">
        <f>G19+J19+I19</f>
        <v>61.699999999999996</v>
      </c>
      <c r="L19" s="37">
        <v>7.9</v>
      </c>
      <c r="M19" s="37">
        <v>17.899999999999999</v>
      </c>
      <c r="N19" s="33">
        <v>46.5</v>
      </c>
      <c r="O19" s="37">
        <v>2</v>
      </c>
      <c r="P19" s="37">
        <v>4.88</v>
      </c>
      <c r="Q19" s="38">
        <f>P19-O19</f>
        <v>2.88</v>
      </c>
      <c r="R19" s="37">
        <v>17.989999999999998</v>
      </c>
      <c r="S19" s="37">
        <v>0.68</v>
      </c>
      <c r="T19" s="21">
        <f>O19+Q19+R19+S19</f>
        <v>23.549999999999997</v>
      </c>
      <c r="U19" s="35">
        <f t="shared" si="0"/>
        <v>95.335072231139648</v>
      </c>
      <c r="V19" s="35">
        <f t="shared" si="1"/>
        <v>90.78341013824884</v>
      </c>
      <c r="W19" s="35">
        <f>(G19-P19)/G19*100</f>
        <v>92.085630879013948</v>
      </c>
      <c r="X19" s="35">
        <f>(H19-Q19)/H19*100</f>
        <v>92.792792792792795</v>
      </c>
      <c r="Y19" s="35">
        <f>(K19-T19)/K19*100</f>
        <v>61.831442463533229</v>
      </c>
    </row>
    <row r="20" spans="2:25">
      <c r="B20" s="16">
        <v>43671</v>
      </c>
      <c r="C20" s="25">
        <v>10160.1</v>
      </c>
      <c r="D20" s="25">
        <v>110.49</v>
      </c>
      <c r="E20" s="25">
        <v>1080.5999999999999</v>
      </c>
      <c r="F20" s="20">
        <v>24.9</v>
      </c>
      <c r="G20" s="22" t="s">
        <v>9</v>
      </c>
      <c r="H20" s="22"/>
      <c r="I20" s="22"/>
      <c r="J20" s="22" t="s">
        <v>9</v>
      </c>
      <c r="K20" s="22"/>
      <c r="L20" s="37"/>
      <c r="M20" s="37" t="s">
        <v>9</v>
      </c>
      <c r="N20" s="33">
        <v>48.3</v>
      </c>
      <c r="O20" s="37">
        <v>2.2999999999999998</v>
      </c>
      <c r="P20" s="37" t="s">
        <v>9</v>
      </c>
      <c r="Q20" s="38"/>
      <c r="R20" s="37" t="s">
        <v>9</v>
      </c>
      <c r="S20" s="37" t="s">
        <v>9</v>
      </c>
      <c r="T20" s="21"/>
      <c r="U20" s="35">
        <f t="shared" si="0"/>
        <v>95.53026096612993</v>
      </c>
      <c r="V20" s="35">
        <f t="shared" si="1"/>
        <v>90.763052208835333</v>
      </c>
      <c r="W20" s="35"/>
      <c r="X20" s="35"/>
      <c r="Y20" s="35"/>
    </row>
    <row r="21" spans="2:25">
      <c r="B21" s="16">
        <v>43672</v>
      </c>
      <c r="C21" s="25">
        <v>8907.1</v>
      </c>
      <c r="D21" s="25">
        <v>72.3</v>
      </c>
      <c r="E21" s="25">
        <v>1038.2</v>
      </c>
      <c r="F21" s="20">
        <v>23.3</v>
      </c>
      <c r="G21" s="22">
        <v>37.76</v>
      </c>
      <c r="H21" s="22">
        <f>G21-F21</f>
        <v>14.459999999999997</v>
      </c>
      <c r="I21" s="22">
        <v>0</v>
      </c>
      <c r="J21" s="22">
        <v>0.12</v>
      </c>
      <c r="K21" s="22">
        <f>G21+J21+I21</f>
        <v>37.879999999999995</v>
      </c>
      <c r="L21" s="37"/>
      <c r="M21" s="37">
        <v>12.02</v>
      </c>
      <c r="N21" s="33">
        <v>48.2</v>
      </c>
      <c r="O21" s="37">
        <v>1.6</v>
      </c>
      <c r="P21" s="37">
        <v>3.27</v>
      </c>
      <c r="Q21" s="38">
        <f>P21-O21</f>
        <v>1.67</v>
      </c>
      <c r="R21" s="34">
        <v>16.88</v>
      </c>
      <c r="S21" s="34">
        <v>0.47</v>
      </c>
      <c r="T21" s="21">
        <f>O21+Q21+R21+S21</f>
        <v>20.619999999999997</v>
      </c>
      <c r="U21" s="35">
        <f t="shared" si="0"/>
        <v>95.357349258331723</v>
      </c>
      <c r="V21" s="35">
        <f t="shared" si="1"/>
        <v>93.133047210300418</v>
      </c>
      <c r="W21" s="35">
        <f>(G21-P21)/G21*100</f>
        <v>91.340042372881342</v>
      </c>
      <c r="X21" s="35">
        <f>(H21-Q21)/H21*100</f>
        <v>88.450899031811886</v>
      </c>
      <c r="Y21" s="35">
        <f>(K21-T21)/K21*100</f>
        <v>45.564941921858498</v>
      </c>
    </row>
    <row r="22" spans="2:25">
      <c r="B22" s="16">
        <v>43673</v>
      </c>
      <c r="C22" s="25">
        <v>10095</v>
      </c>
      <c r="D22" s="25">
        <v>76.58</v>
      </c>
      <c r="E22" s="25">
        <v>1170.9000000000001</v>
      </c>
      <c r="F22" s="20">
        <v>26.2</v>
      </c>
      <c r="G22" s="22" t="s">
        <v>9</v>
      </c>
      <c r="H22" s="22"/>
      <c r="I22" s="19"/>
      <c r="J22" s="22" t="s">
        <v>9</v>
      </c>
      <c r="K22" s="22"/>
      <c r="L22" s="37"/>
      <c r="M22" s="37" t="s">
        <v>9</v>
      </c>
      <c r="N22" s="33">
        <v>53.3</v>
      </c>
      <c r="O22" s="37">
        <v>2.2000000000000002</v>
      </c>
      <c r="P22" s="37" t="s">
        <v>9</v>
      </c>
      <c r="Q22" s="38"/>
      <c r="R22" s="34" t="s">
        <v>9</v>
      </c>
      <c r="S22" s="34" t="s">
        <v>9</v>
      </c>
      <c r="T22" s="21"/>
      <c r="U22" s="35">
        <f t="shared" si="0"/>
        <v>95.447946024425661</v>
      </c>
      <c r="V22" s="35">
        <f t="shared" si="1"/>
        <v>91.603053435114504</v>
      </c>
      <c r="W22" s="35"/>
      <c r="X22" s="35"/>
      <c r="Y22" s="35"/>
    </row>
    <row r="23" spans="2:25">
      <c r="B23" s="16">
        <v>43674</v>
      </c>
      <c r="C23" s="25">
        <v>9146.4</v>
      </c>
      <c r="D23" s="25">
        <v>41.33</v>
      </c>
      <c r="E23" s="25">
        <v>1077.2</v>
      </c>
      <c r="F23" s="20">
        <v>22.4</v>
      </c>
      <c r="G23" s="22" t="s">
        <v>9</v>
      </c>
      <c r="H23" s="22"/>
      <c r="I23" s="22"/>
      <c r="J23" s="22" t="s">
        <v>9</v>
      </c>
      <c r="K23" s="22"/>
      <c r="L23" s="37"/>
      <c r="M23" s="37" t="s">
        <v>9</v>
      </c>
      <c r="N23" s="33">
        <v>53.6</v>
      </c>
      <c r="O23" s="37">
        <v>4.5999999999999996</v>
      </c>
      <c r="P23" s="37" t="s">
        <v>9</v>
      </c>
      <c r="Q23" s="38"/>
      <c r="R23" s="34" t="s">
        <v>9</v>
      </c>
      <c r="S23" s="34" t="s">
        <v>9</v>
      </c>
      <c r="T23" s="21"/>
      <c r="U23" s="35">
        <f t="shared" si="0"/>
        <v>95.024136650575571</v>
      </c>
      <c r="V23" s="35">
        <f t="shared" si="1"/>
        <v>79.464285714285708</v>
      </c>
      <c r="W23" s="35"/>
      <c r="X23" s="35"/>
      <c r="Y23" s="35"/>
    </row>
    <row r="24" spans="2:25">
      <c r="B24" s="16">
        <v>43675</v>
      </c>
      <c r="C24" s="25">
        <v>9745.7000000000007</v>
      </c>
      <c r="D24" s="25">
        <v>25.5</v>
      </c>
      <c r="E24" s="25">
        <v>1175.0999999999999</v>
      </c>
      <c r="F24" s="20">
        <v>29.8</v>
      </c>
      <c r="G24" s="22">
        <v>43.73</v>
      </c>
      <c r="H24" s="22">
        <f>G24-F24</f>
        <v>13.929999999999996</v>
      </c>
      <c r="I24" s="22">
        <v>0</v>
      </c>
      <c r="J24" s="22">
        <v>0.17</v>
      </c>
      <c r="K24" s="22">
        <f>G24+J24+I24</f>
        <v>43.9</v>
      </c>
      <c r="L24" s="37"/>
      <c r="M24" s="37">
        <v>8.15</v>
      </c>
      <c r="N24" s="33">
        <v>63.6</v>
      </c>
      <c r="O24" s="37">
        <v>5.2</v>
      </c>
      <c r="P24" s="37">
        <v>6.45</v>
      </c>
      <c r="Q24" s="38">
        <f>P24-O24</f>
        <v>1.25</v>
      </c>
      <c r="R24" s="34">
        <v>16.27</v>
      </c>
      <c r="S24" s="34">
        <v>0.66</v>
      </c>
      <c r="T24" s="21">
        <f>O24+Q24+R24+S24</f>
        <v>23.38</v>
      </c>
      <c r="U24" s="35">
        <f t="shared" si="0"/>
        <v>94.587694664283902</v>
      </c>
      <c r="V24" s="35">
        <f t="shared" si="1"/>
        <v>82.550335570469798</v>
      </c>
      <c r="W24" s="35">
        <f>(G24-P24)/G24*100</f>
        <v>85.250400182940766</v>
      </c>
      <c r="X24" s="35">
        <f>(H24-Q24)/H24*100</f>
        <v>91.026561378320167</v>
      </c>
      <c r="Y24" s="35">
        <f>(K24-T24)/K24*100</f>
        <v>46.742596810933939</v>
      </c>
    </row>
    <row r="25" spans="2:25">
      <c r="B25" s="16">
        <v>43676</v>
      </c>
      <c r="C25" s="25">
        <v>10425.1</v>
      </c>
      <c r="D25" s="25">
        <v>108.95</v>
      </c>
      <c r="E25" s="25">
        <v>1139.8</v>
      </c>
      <c r="F25" s="20">
        <v>21.9</v>
      </c>
      <c r="G25" s="22" t="s">
        <v>9</v>
      </c>
      <c r="H25" s="22"/>
      <c r="I25" s="22"/>
      <c r="J25" s="22" t="s">
        <v>9</v>
      </c>
      <c r="K25" s="22"/>
      <c r="L25" s="37"/>
      <c r="M25" s="20" t="s">
        <v>9</v>
      </c>
      <c r="N25" s="25">
        <v>57.8</v>
      </c>
      <c r="O25" s="20">
        <v>4.7</v>
      </c>
      <c r="P25" s="20" t="s">
        <v>9</v>
      </c>
      <c r="Q25" s="38"/>
      <c r="R25" s="18" t="s">
        <v>9</v>
      </c>
      <c r="S25" s="18" t="s">
        <v>9</v>
      </c>
      <c r="T25" s="21"/>
      <c r="U25" s="35">
        <f t="shared" si="0"/>
        <v>94.928934900859801</v>
      </c>
      <c r="V25" s="35">
        <f t="shared" si="1"/>
        <v>78.538812785388131</v>
      </c>
      <c r="W25" s="35"/>
      <c r="X25" s="35"/>
      <c r="Y25" s="35"/>
    </row>
    <row r="26" spans="2:25">
      <c r="B26" s="16">
        <v>43677</v>
      </c>
      <c r="C26" s="25">
        <v>10214.700000000001</v>
      </c>
      <c r="D26" s="25">
        <v>75.430000000000007</v>
      </c>
      <c r="E26" s="25">
        <v>1119.2</v>
      </c>
      <c r="F26" s="20">
        <v>16.2</v>
      </c>
      <c r="G26" s="22">
        <v>42.24</v>
      </c>
      <c r="H26" s="22">
        <f>G26-F26</f>
        <v>26.040000000000003</v>
      </c>
      <c r="I26" s="22">
        <v>0</v>
      </c>
      <c r="J26" s="22">
        <v>7.0000000000000007E-2</v>
      </c>
      <c r="K26" s="22">
        <f>G26+J26+I26</f>
        <v>42.31</v>
      </c>
      <c r="L26" s="37">
        <v>8.3000000000000007</v>
      </c>
      <c r="M26" s="20">
        <v>8.9</v>
      </c>
      <c r="N26" s="25">
        <v>67.099999999999994</v>
      </c>
      <c r="O26" s="20">
        <v>2.6</v>
      </c>
      <c r="P26" s="20">
        <v>4.88</v>
      </c>
      <c r="Q26" s="38">
        <f>P26-O26</f>
        <v>2.2799999999999998</v>
      </c>
      <c r="R26" s="18">
        <v>11.59</v>
      </c>
      <c r="S26" s="18">
        <v>0.53</v>
      </c>
      <c r="T26" s="21">
        <f>O26+Q26+R26+S26</f>
        <v>17</v>
      </c>
      <c r="U26" s="35">
        <f t="shared" si="0"/>
        <v>94.004646175839895</v>
      </c>
      <c r="V26" s="35">
        <f t="shared" si="1"/>
        <v>83.950617283950621</v>
      </c>
      <c r="W26" s="35">
        <f>(G26-P26)/G26*100</f>
        <v>88.446969696969688</v>
      </c>
      <c r="X26" s="35">
        <f>(H26-Q26)/H26*100</f>
        <v>91.244239631336399</v>
      </c>
      <c r="Y26" s="35">
        <f>(K26-T26)/K26*100</f>
        <v>59.820373434176318</v>
      </c>
    </row>
    <row r="27" spans="2:25">
      <c r="B27" s="16">
        <v>43678</v>
      </c>
      <c r="C27" s="25">
        <v>9172.6</v>
      </c>
      <c r="D27" s="25">
        <v>60.81</v>
      </c>
      <c r="E27" s="25">
        <v>1126.3</v>
      </c>
      <c r="F27" s="20">
        <v>22.1</v>
      </c>
      <c r="G27" s="22" t="s">
        <v>9</v>
      </c>
      <c r="H27" s="22"/>
      <c r="I27" s="19"/>
      <c r="J27" s="22" t="s">
        <v>9</v>
      </c>
      <c r="K27" s="22"/>
      <c r="L27" s="19"/>
      <c r="M27" s="18" t="s">
        <v>9</v>
      </c>
      <c r="N27" s="25">
        <v>59.1</v>
      </c>
      <c r="O27" s="19">
        <v>2.7</v>
      </c>
      <c r="P27" s="20" t="s">
        <v>9</v>
      </c>
      <c r="Q27" s="38"/>
      <c r="R27" s="18" t="s">
        <v>9</v>
      </c>
      <c r="S27" s="18" t="s">
        <v>9</v>
      </c>
      <c r="T27" s="21"/>
      <c r="U27" s="35">
        <f t="shared" si="0"/>
        <v>94.752730178460453</v>
      </c>
      <c r="V27" s="35">
        <f t="shared" si="1"/>
        <v>87.782805429864254</v>
      </c>
      <c r="W27" s="35"/>
      <c r="X27" s="35"/>
      <c r="Y27" s="35"/>
    </row>
    <row r="28" spans="2:25">
      <c r="B28" s="16">
        <v>43679</v>
      </c>
      <c r="C28" s="25">
        <v>8966.9</v>
      </c>
      <c r="D28" s="25">
        <v>79</v>
      </c>
      <c r="E28" s="25">
        <v>1158</v>
      </c>
      <c r="F28" s="20">
        <v>26.3</v>
      </c>
      <c r="G28" s="22">
        <v>40.74</v>
      </c>
      <c r="H28" s="22">
        <f>G28-F28</f>
        <v>14.440000000000001</v>
      </c>
      <c r="I28" s="18">
        <v>0</v>
      </c>
      <c r="J28" s="22">
        <v>0.04</v>
      </c>
      <c r="K28" s="22">
        <f>G28+J28+I28</f>
        <v>40.78</v>
      </c>
      <c r="L28" s="19"/>
      <c r="M28" s="18">
        <v>12.72</v>
      </c>
      <c r="N28" s="25">
        <v>59.2</v>
      </c>
      <c r="O28" s="19">
        <v>2.7</v>
      </c>
      <c r="P28" s="20">
        <v>5.96</v>
      </c>
      <c r="Q28" s="38">
        <f>P28-O28</f>
        <v>3.26</v>
      </c>
      <c r="R28" s="18">
        <v>14.24</v>
      </c>
      <c r="S28" s="18">
        <v>3.2</v>
      </c>
      <c r="T28" s="21">
        <f>O28+Q28+R28+S28</f>
        <v>23.4</v>
      </c>
      <c r="U28" s="35">
        <f t="shared" si="0"/>
        <v>94.887737478411054</v>
      </c>
      <c r="V28" s="35">
        <f t="shared" si="1"/>
        <v>89.733840304182507</v>
      </c>
      <c r="W28" s="35">
        <f>(G28-P28)/G28*100</f>
        <v>85.370643102601861</v>
      </c>
      <c r="X28" s="35">
        <f>(H28-Q28)/H28*100</f>
        <v>77.423822714681449</v>
      </c>
      <c r="Y28" s="35">
        <f>(K28-T28)/K28*100</f>
        <v>42.618930848455129</v>
      </c>
    </row>
    <row r="29" spans="2:25">
      <c r="B29" s="16">
        <v>43680</v>
      </c>
      <c r="C29" s="25">
        <v>9462.5</v>
      </c>
      <c r="D29" s="25">
        <v>68.930000000000007</v>
      </c>
      <c r="E29" s="25">
        <v>1040.7</v>
      </c>
      <c r="F29" s="20">
        <v>23</v>
      </c>
      <c r="G29" s="22" t="s">
        <v>9</v>
      </c>
      <c r="H29" s="22"/>
      <c r="I29" s="18"/>
      <c r="J29" s="22" t="s">
        <v>9</v>
      </c>
      <c r="K29" s="22"/>
      <c r="L29" s="19"/>
      <c r="M29" s="18" t="s">
        <v>9</v>
      </c>
      <c r="N29" s="25">
        <v>55.5</v>
      </c>
      <c r="O29" s="19">
        <v>3.1</v>
      </c>
      <c r="P29" s="20" t="s">
        <v>9</v>
      </c>
      <c r="Q29" s="38"/>
      <c r="R29" s="18" t="s">
        <v>9</v>
      </c>
      <c r="S29" s="18" t="s">
        <v>9</v>
      </c>
      <c r="T29" s="21"/>
      <c r="U29" s="35">
        <f t="shared" si="0"/>
        <v>94.667051023349671</v>
      </c>
      <c r="V29" s="35">
        <f t="shared" si="1"/>
        <v>86.521739130434767</v>
      </c>
      <c r="W29" s="35"/>
      <c r="X29" s="35"/>
      <c r="Y29" s="35"/>
    </row>
    <row r="30" spans="2:25">
      <c r="B30" s="16">
        <v>43681</v>
      </c>
      <c r="C30" s="25">
        <v>10206.299999999999</v>
      </c>
      <c r="D30" s="25">
        <v>82.2</v>
      </c>
      <c r="E30" s="25">
        <v>2226.3000000000002</v>
      </c>
      <c r="F30" s="20">
        <v>20.399999999999999</v>
      </c>
      <c r="G30" s="22" t="s">
        <v>9</v>
      </c>
      <c r="H30" s="22"/>
      <c r="I30" s="18"/>
      <c r="J30" s="22" t="s">
        <v>9</v>
      </c>
      <c r="K30" s="22"/>
      <c r="L30" s="19"/>
      <c r="M30" s="18" t="s">
        <v>9</v>
      </c>
      <c r="N30" s="25">
        <v>57</v>
      </c>
      <c r="O30" s="19">
        <v>3.7</v>
      </c>
      <c r="P30" s="20" t="s">
        <v>9</v>
      </c>
      <c r="Q30" s="38"/>
      <c r="R30" s="18" t="s">
        <v>9</v>
      </c>
      <c r="S30" s="18" t="s">
        <v>9</v>
      </c>
      <c r="T30" s="21"/>
      <c r="U30" s="35">
        <f t="shared" si="0"/>
        <v>97.439698153887619</v>
      </c>
      <c r="V30" s="35">
        <f t="shared" si="1"/>
        <v>81.862745098039213</v>
      </c>
      <c r="W30" s="35"/>
      <c r="X30" s="35"/>
      <c r="Y30" s="35"/>
    </row>
    <row r="31" spans="2:25">
      <c r="B31" s="16">
        <v>43682</v>
      </c>
      <c r="C31" s="25">
        <v>10140.1</v>
      </c>
      <c r="D31" s="25">
        <v>92.44</v>
      </c>
      <c r="E31" s="25">
        <v>1112</v>
      </c>
      <c r="F31" s="20">
        <v>20.8</v>
      </c>
      <c r="G31" s="22">
        <v>37.76</v>
      </c>
      <c r="H31" s="22">
        <f>G31-F31</f>
        <v>16.959999999999997</v>
      </c>
      <c r="I31" s="18">
        <v>0</v>
      </c>
      <c r="J31" s="22">
        <v>0.1</v>
      </c>
      <c r="K31" s="22">
        <f>G31+J31+I31</f>
        <v>37.86</v>
      </c>
      <c r="L31" s="19"/>
      <c r="M31" s="18">
        <v>4.41</v>
      </c>
      <c r="N31" s="25">
        <v>60.7</v>
      </c>
      <c r="O31" s="19">
        <v>4.7</v>
      </c>
      <c r="P31" s="20">
        <v>5.15</v>
      </c>
      <c r="Q31" s="38">
        <f>P31-O31</f>
        <v>0.45000000000000018</v>
      </c>
      <c r="R31" s="18">
        <v>5.95</v>
      </c>
      <c r="S31" s="18">
        <v>0.31</v>
      </c>
      <c r="T31" s="21">
        <f>O31+Q31+R31+S31</f>
        <v>11.410000000000002</v>
      </c>
      <c r="U31" s="35">
        <f t="shared" si="0"/>
        <v>94.541366906474806</v>
      </c>
      <c r="V31" s="35">
        <f t="shared" si="1"/>
        <v>77.40384615384616</v>
      </c>
      <c r="W31" s="35">
        <f>(G31-P31)/G31*100</f>
        <v>86.361228813559322</v>
      </c>
      <c r="X31" s="35">
        <f>(H31-Q31)/H31*100</f>
        <v>97.346698113207552</v>
      </c>
      <c r="Y31" s="35">
        <f>(K31-T31)/K31*100</f>
        <v>69.862651875330144</v>
      </c>
    </row>
    <row r="32" spans="2:25">
      <c r="B32" s="16">
        <v>43683</v>
      </c>
      <c r="C32" s="25">
        <v>10161.5</v>
      </c>
      <c r="D32" s="25">
        <v>87.24</v>
      </c>
      <c r="E32" s="25">
        <v>1027.3</v>
      </c>
      <c r="F32" s="20">
        <v>24.3</v>
      </c>
      <c r="G32" s="22" t="s">
        <v>9</v>
      </c>
      <c r="H32" s="22"/>
      <c r="I32" s="18"/>
      <c r="J32" s="22" t="s">
        <v>9</v>
      </c>
      <c r="K32" s="22"/>
      <c r="L32" s="19"/>
      <c r="M32" s="18" t="s">
        <v>9</v>
      </c>
      <c r="N32" s="25">
        <v>56.3</v>
      </c>
      <c r="O32" s="19">
        <v>4.2</v>
      </c>
      <c r="P32" s="20" t="s">
        <v>9</v>
      </c>
      <c r="Q32" s="38"/>
      <c r="R32" s="18" t="s">
        <v>9</v>
      </c>
      <c r="S32" s="18" t="s">
        <v>9</v>
      </c>
      <c r="T32" s="21"/>
      <c r="U32" s="35">
        <f t="shared" si="0"/>
        <v>94.519614523508238</v>
      </c>
      <c r="V32" s="35">
        <f t="shared" si="1"/>
        <v>82.716049382716051</v>
      </c>
      <c r="W32" s="35"/>
      <c r="X32" s="35"/>
      <c r="Y32" s="35"/>
    </row>
    <row r="33" spans="2:25">
      <c r="B33" s="16">
        <v>43684</v>
      </c>
      <c r="C33" s="25">
        <v>9950</v>
      </c>
      <c r="D33" s="25">
        <v>61.54</v>
      </c>
      <c r="E33" s="25">
        <v>1112.3</v>
      </c>
      <c r="F33" s="20">
        <v>19.3</v>
      </c>
      <c r="G33" s="22">
        <v>40.74</v>
      </c>
      <c r="H33" s="22">
        <f>G33-F33</f>
        <v>21.44</v>
      </c>
      <c r="I33" s="18">
        <v>0</v>
      </c>
      <c r="J33" s="22">
        <v>7.0000000000000007E-2</v>
      </c>
      <c r="K33" s="22">
        <f>G33+J33+I33</f>
        <v>40.81</v>
      </c>
      <c r="L33" s="19">
        <v>8.1999999999999993</v>
      </c>
      <c r="M33" s="18">
        <v>4.33</v>
      </c>
      <c r="N33" s="25">
        <v>66.599999999999994</v>
      </c>
      <c r="O33" s="19">
        <v>2.8</v>
      </c>
      <c r="P33" s="20">
        <v>4.47</v>
      </c>
      <c r="Q33" s="38">
        <f>P33-O33</f>
        <v>1.67</v>
      </c>
      <c r="R33" s="18">
        <v>13.58</v>
      </c>
      <c r="S33" s="18">
        <v>0.51</v>
      </c>
      <c r="T33" s="21">
        <f>O33+Q33+R33+S33</f>
        <v>18.560000000000002</v>
      </c>
      <c r="U33" s="35">
        <f t="shared" si="0"/>
        <v>94.012406724804464</v>
      </c>
      <c r="V33" s="35">
        <f t="shared" si="1"/>
        <v>85.492227979274602</v>
      </c>
      <c r="W33" s="35">
        <f>(G33-P33)/G33*100</f>
        <v>89.027982326951403</v>
      </c>
      <c r="X33" s="35">
        <f>(H33-Q33)/H33*100</f>
        <v>92.210820895522389</v>
      </c>
      <c r="Y33" s="35">
        <f>(K33-T33)/K33*100</f>
        <v>54.520950747365838</v>
      </c>
    </row>
    <row r="34" spans="2:25">
      <c r="B34" s="16">
        <v>43685</v>
      </c>
      <c r="C34" s="25">
        <v>8251.9</v>
      </c>
      <c r="D34" s="25">
        <v>84.38</v>
      </c>
      <c r="E34" s="25">
        <v>983.3</v>
      </c>
      <c r="F34" s="20">
        <v>29.6</v>
      </c>
      <c r="G34" s="22" t="s">
        <v>9</v>
      </c>
      <c r="H34" s="22"/>
      <c r="I34" s="19"/>
      <c r="J34" s="22" t="s">
        <v>9</v>
      </c>
      <c r="K34" s="22"/>
      <c r="L34" s="19"/>
      <c r="M34" s="18" t="s">
        <v>9</v>
      </c>
      <c r="N34" s="25">
        <v>59.4</v>
      </c>
      <c r="O34" s="19">
        <v>5.4</v>
      </c>
      <c r="P34" s="20" t="s">
        <v>9</v>
      </c>
      <c r="Q34" s="38"/>
      <c r="R34" s="18" t="s">
        <v>9</v>
      </c>
      <c r="S34" s="18" t="s">
        <v>9</v>
      </c>
      <c r="T34" s="21"/>
      <c r="U34" s="35">
        <f t="shared" si="0"/>
        <v>93.959117258212146</v>
      </c>
      <c r="V34" s="35">
        <f t="shared" si="1"/>
        <v>81.756756756756772</v>
      </c>
      <c r="W34" s="35"/>
      <c r="X34" s="35"/>
      <c r="Y34" s="35"/>
    </row>
    <row r="35" spans="2:25">
      <c r="B35" s="16">
        <v>43686</v>
      </c>
      <c r="C35" s="25">
        <v>8388.1</v>
      </c>
      <c r="D35" s="25">
        <v>65.13</v>
      </c>
      <c r="E35" s="25">
        <v>1056</v>
      </c>
      <c r="F35" s="20">
        <v>24.8</v>
      </c>
      <c r="G35" s="22">
        <v>52.7</v>
      </c>
      <c r="H35" s="22">
        <f>G35-F35</f>
        <v>27.900000000000002</v>
      </c>
      <c r="I35" s="18">
        <v>0</v>
      </c>
      <c r="J35" s="22">
        <v>0.12</v>
      </c>
      <c r="K35" s="22">
        <f>G35+J35+I35</f>
        <v>52.82</v>
      </c>
      <c r="L35" s="19"/>
      <c r="M35" s="18">
        <v>2.82</v>
      </c>
      <c r="N35" s="25">
        <v>64.3</v>
      </c>
      <c r="O35" s="19">
        <v>17.5</v>
      </c>
      <c r="P35" s="20">
        <v>19.829999999999998</v>
      </c>
      <c r="Q35" s="38">
        <f>P35-O35</f>
        <v>2.3299999999999983</v>
      </c>
      <c r="R35" s="18">
        <v>7.68</v>
      </c>
      <c r="S35" s="18">
        <v>0.45</v>
      </c>
      <c r="T35" s="21">
        <f>O35+Q35+R35+S35</f>
        <v>27.959999999999997</v>
      </c>
      <c r="U35" s="35">
        <f t="shared" si="0"/>
        <v>93.910984848484858</v>
      </c>
      <c r="V35" s="35">
        <f t="shared" si="1"/>
        <v>29.435483870967744</v>
      </c>
      <c r="W35" s="35">
        <f>(G35-P35)/G35*100</f>
        <v>62.371916508538902</v>
      </c>
      <c r="X35" s="35">
        <f>(H35-Q35)/H35*100</f>
        <v>91.648745519713273</v>
      </c>
      <c r="Y35" s="35">
        <f>(K35-T35)/K35*100</f>
        <v>47.06550549034457</v>
      </c>
    </row>
    <row r="36" spans="2:25">
      <c r="B36" s="16">
        <v>43687</v>
      </c>
      <c r="C36" s="25">
        <v>9346.9</v>
      </c>
      <c r="D36" s="25">
        <v>97.7</v>
      </c>
      <c r="E36" s="25">
        <v>1120.0999999999999</v>
      </c>
      <c r="F36" s="20">
        <v>22.5</v>
      </c>
      <c r="G36" s="22" t="s">
        <v>9</v>
      </c>
      <c r="H36" s="22"/>
      <c r="I36" s="19"/>
      <c r="J36" s="22" t="s">
        <v>9</v>
      </c>
      <c r="K36" s="22"/>
      <c r="L36" s="19"/>
      <c r="M36" s="18" t="s">
        <v>9</v>
      </c>
      <c r="N36" s="25">
        <v>60.8</v>
      </c>
      <c r="O36" s="19">
        <v>19.2</v>
      </c>
      <c r="P36" s="20" t="s">
        <v>9</v>
      </c>
      <c r="Q36" s="38"/>
      <c r="R36" s="18" t="s">
        <v>9</v>
      </c>
      <c r="S36" s="18" t="s">
        <v>9</v>
      </c>
      <c r="T36" s="21"/>
      <c r="U36" s="35">
        <f t="shared" si="0"/>
        <v>94.571913222033757</v>
      </c>
      <c r="V36" s="35">
        <f t="shared" si="1"/>
        <v>14.66666666666667</v>
      </c>
      <c r="W36" s="35"/>
      <c r="X36" s="35"/>
      <c r="Y36" s="35"/>
    </row>
    <row r="37" spans="2:25">
      <c r="B37" s="16">
        <v>43688</v>
      </c>
      <c r="C37" s="25">
        <v>10108.799999999999</v>
      </c>
      <c r="D37" s="25">
        <v>102.38</v>
      </c>
      <c r="E37" s="25">
        <v>1113.8</v>
      </c>
      <c r="F37" s="20">
        <v>22.1</v>
      </c>
      <c r="G37" s="22" t="s">
        <v>9</v>
      </c>
      <c r="H37" s="22"/>
      <c r="I37" s="19"/>
      <c r="J37" s="22" t="s">
        <v>9</v>
      </c>
      <c r="K37" s="22"/>
      <c r="L37" s="19"/>
      <c r="M37" s="18" t="s">
        <v>9</v>
      </c>
      <c r="N37" s="25">
        <v>58.6</v>
      </c>
      <c r="O37" s="19">
        <v>16.899999999999999</v>
      </c>
      <c r="P37" s="20" t="s">
        <v>9</v>
      </c>
      <c r="Q37" s="38"/>
      <c r="R37" s="18" t="s">
        <v>9</v>
      </c>
      <c r="S37" s="18" t="s">
        <v>9</v>
      </c>
      <c r="T37" s="21"/>
      <c r="U37" s="35">
        <f t="shared" si="0"/>
        <v>94.738732267911658</v>
      </c>
      <c r="V37" s="35">
        <f t="shared" si="1"/>
        <v>23.529411764705895</v>
      </c>
      <c r="W37" s="35"/>
      <c r="X37" s="35"/>
      <c r="Y37" s="35"/>
    </row>
    <row r="38" spans="2:25">
      <c r="B38" s="16">
        <v>43689</v>
      </c>
      <c r="C38" s="17">
        <v>9741</v>
      </c>
      <c r="D38" s="24">
        <v>37.17</v>
      </c>
      <c r="E38" s="25">
        <v>1224.0999999999999</v>
      </c>
      <c r="F38" s="18">
        <v>26</v>
      </c>
      <c r="G38" s="18">
        <v>61.66</v>
      </c>
      <c r="H38" s="22">
        <f>G38-F38</f>
        <v>35.659999999999997</v>
      </c>
      <c r="I38" s="18">
        <v>0</v>
      </c>
      <c r="J38" s="18">
        <v>0.69</v>
      </c>
      <c r="K38" s="22">
        <f>G38+J38+I38</f>
        <v>62.349999999999994</v>
      </c>
      <c r="L38" s="19"/>
      <c r="M38" s="18">
        <v>3.67</v>
      </c>
      <c r="N38" s="49">
        <v>46.7</v>
      </c>
      <c r="O38" s="19">
        <v>8.6999999999999993</v>
      </c>
      <c r="P38" s="20">
        <v>10</v>
      </c>
      <c r="Q38" s="38">
        <f>P38-O38</f>
        <v>1.3000000000000007</v>
      </c>
      <c r="R38" s="18">
        <v>13.52</v>
      </c>
      <c r="S38" s="18">
        <v>0.43</v>
      </c>
      <c r="T38" s="21">
        <f>O38+Q38+R38+S38</f>
        <v>23.95</v>
      </c>
      <c r="U38" s="35">
        <f t="shared" si="0"/>
        <v>96.184952209786772</v>
      </c>
      <c r="V38" s="24">
        <f t="shared" si="1"/>
        <v>66.538461538461547</v>
      </c>
      <c r="W38" s="35">
        <f>(G38-P38)/G38*100</f>
        <v>83.78203048978267</v>
      </c>
      <c r="X38" s="35">
        <f>(H38-Q38)/H38*100</f>
        <v>96.354458777341563</v>
      </c>
      <c r="Y38" s="35">
        <f>(K38-T38)/K38*100</f>
        <v>61.587810745789881</v>
      </c>
    </row>
    <row r="39" spans="2:25">
      <c r="B39" s="16">
        <v>43690</v>
      </c>
      <c r="C39" s="17">
        <v>8409.9</v>
      </c>
      <c r="D39" s="24">
        <v>96.26</v>
      </c>
      <c r="E39" s="25">
        <v>1087.3</v>
      </c>
      <c r="F39" s="19">
        <v>19.8</v>
      </c>
      <c r="G39" s="18"/>
      <c r="H39" s="22"/>
      <c r="I39" s="18"/>
      <c r="J39" s="18"/>
      <c r="K39" s="22"/>
      <c r="L39" s="19"/>
      <c r="M39" s="18"/>
      <c r="N39" s="50">
        <v>51.5</v>
      </c>
      <c r="O39" s="19">
        <v>5.8</v>
      </c>
      <c r="P39" s="19"/>
      <c r="Q39" s="38"/>
      <c r="R39" s="18"/>
      <c r="S39" s="18"/>
      <c r="T39" s="21"/>
      <c r="U39" s="35">
        <f t="shared" si="0"/>
        <v>95.263496735031723</v>
      </c>
      <c r="V39" s="24">
        <f t="shared" si="1"/>
        <v>70.707070707070713</v>
      </c>
      <c r="W39" s="35"/>
      <c r="X39" s="35"/>
      <c r="Y39" s="35"/>
    </row>
    <row r="40" spans="2:25">
      <c r="B40" s="16">
        <v>43691</v>
      </c>
      <c r="C40" s="17">
        <v>9342.7000000000007</v>
      </c>
      <c r="D40" s="24">
        <v>78.56</v>
      </c>
      <c r="E40" s="25">
        <v>1010.7</v>
      </c>
      <c r="F40" s="19">
        <v>27.9</v>
      </c>
      <c r="G40" s="18">
        <v>43.73</v>
      </c>
      <c r="H40" s="22">
        <f>G40-F40</f>
        <v>15.829999999999998</v>
      </c>
      <c r="I40" s="18">
        <v>0</v>
      </c>
      <c r="J40" s="18">
        <v>0.03</v>
      </c>
      <c r="K40" s="22">
        <f>G40+J40+I40</f>
        <v>43.76</v>
      </c>
      <c r="L40" s="19">
        <v>8.1</v>
      </c>
      <c r="M40" s="18">
        <v>3.49</v>
      </c>
      <c r="N40" s="50">
        <v>50.5</v>
      </c>
      <c r="O40" s="18">
        <v>9</v>
      </c>
      <c r="P40" s="18">
        <v>7.28</v>
      </c>
      <c r="Q40" s="38">
        <f>P40-O40</f>
        <v>-1.7199999999999998</v>
      </c>
      <c r="R40" s="18">
        <v>22.94</v>
      </c>
      <c r="S40" s="18">
        <v>0.73</v>
      </c>
      <c r="T40" s="21">
        <f>O40+Q40+R40+S40</f>
        <v>30.950000000000003</v>
      </c>
      <c r="U40" s="35">
        <f t="shared" si="0"/>
        <v>95.003462946472737</v>
      </c>
      <c r="V40" s="24">
        <f t="shared" si="1"/>
        <v>67.741935483870961</v>
      </c>
      <c r="W40" s="35">
        <f>(G40-P40)/G40*100</f>
        <v>83.352389663846324</v>
      </c>
      <c r="X40" s="35">
        <f>(H40-Q40)/H40*100</f>
        <v>110.86544535691725</v>
      </c>
      <c r="Y40" s="35">
        <f>(K40-T40)/K40*100</f>
        <v>29.273308957952459</v>
      </c>
    </row>
    <row r="41" spans="2:25">
      <c r="B41" s="16">
        <v>43692</v>
      </c>
      <c r="C41" s="17">
        <v>9597.6</v>
      </c>
      <c r="D41" s="24">
        <v>42.17</v>
      </c>
      <c r="E41" s="25">
        <v>1070</v>
      </c>
      <c r="F41" s="19">
        <v>27.8</v>
      </c>
      <c r="G41" s="18"/>
      <c r="H41" s="22"/>
      <c r="I41" s="18"/>
      <c r="J41" s="18"/>
      <c r="K41" s="22"/>
      <c r="L41" s="19"/>
      <c r="M41" s="18"/>
      <c r="N41" s="50">
        <v>52.3</v>
      </c>
      <c r="O41" s="19">
        <v>5.3</v>
      </c>
      <c r="P41" s="18"/>
      <c r="Q41" s="38"/>
      <c r="R41" s="18"/>
      <c r="S41" s="18"/>
      <c r="T41" s="21"/>
      <c r="U41" s="35">
        <f t="shared" si="0"/>
        <v>95.112149532710291</v>
      </c>
      <c r="V41" s="24">
        <f t="shared" si="1"/>
        <v>80.935251798561154</v>
      </c>
      <c r="W41" s="35"/>
      <c r="X41" s="35"/>
      <c r="Y41" s="35"/>
    </row>
    <row r="42" spans="2:25">
      <c r="B42" s="16">
        <v>43693</v>
      </c>
      <c r="C42" s="17">
        <v>9744.7000000000007</v>
      </c>
      <c r="D42" s="24">
        <v>63.38</v>
      </c>
      <c r="E42" s="25">
        <v>1182.0999999999999</v>
      </c>
      <c r="F42" s="19">
        <v>22.6</v>
      </c>
      <c r="G42" s="18">
        <v>43.73</v>
      </c>
      <c r="H42" s="22">
        <f>G42-F42</f>
        <v>21.129999999999995</v>
      </c>
      <c r="I42" s="18">
        <v>0</v>
      </c>
      <c r="J42" s="18">
        <v>0</v>
      </c>
      <c r="K42" s="22">
        <f>G42+J42+I42</f>
        <v>43.73</v>
      </c>
      <c r="L42" s="19"/>
      <c r="M42" s="18">
        <v>0.91</v>
      </c>
      <c r="N42" s="50">
        <v>53.7</v>
      </c>
      <c r="O42" s="19">
        <v>2.2000000000000002</v>
      </c>
      <c r="P42" s="18">
        <v>3.78</v>
      </c>
      <c r="Q42" s="38">
        <f>P42-O42</f>
        <v>1.5799999999999996</v>
      </c>
      <c r="R42" s="18">
        <v>14.12</v>
      </c>
      <c r="S42" s="18">
        <v>0.5</v>
      </c>
      <c r="T42" s="21">
        <f>O42+Q42+R42+S42</f>
        <v>18.399999999999999</v>
      </c>
      <c r="U42" s="35">
        <f t="shared" si="0"/>
        <v>95.457237120378977</v>
      </c>
      <c r="V42" s="24">
        <f t="shared" si="1"/>
        <v>90.26548672566372</v>
      </c>
      <c r="W42" s="35">
        <f>(G42-P42)/G42*100</f>
        <v>91.356048479304818</v>
      </c>
      <c r="X42" s="35">
        <f>(H42-Q42)/H42*100</f>
        <v>92.522479886417415</v>
      </c>
      <c r="Y42" s="35">
        <f>(K42-T42)/K42*100</f>
        <v>57.923622227303909</v>
      </c>
    </row>
    <row r="43" spans="2:25">
      <c r="B43" s="16">
        <v>43694</v>
      </c>
      <c r="C43" s="17">
        <v>10421.1</v>
      </c>
      <c r="D43" s="24">
        <v>128.49</v>
      </c>
      <c r="E43" s="25">
        <v>1109.7</v>
      </c>
      <c r="F43" s="18">
        <v>29</v>
      </c>
      <c r="G43" s="18"/>
      <c r="H43" s="22"/>
      <c r="I43" s="18"/>
      <c r="J43" s="18"/>
      <c r="K43" s="22"/>
      <c r="L43" s="19"/>
      <c r="M43" s="18"/>
      <c r="N43" s="50">
        <v>53.3</v>
      </c>
      <c r="O43" s="19">
        <v>1.9</v>
      </c>
      <c r="P43" s="18"/>
      <c r="Q43" s="38"/>
      <c r="R43" s="18"/>
      <c r="S43" s="18"/>
      <c r="T43" s="21"/>
      <c r="U43" s="35">
        <f t="shared" si="0"/>
        <v>95.196900063080108</v>
      </c>
      <c r="V43" s="24">
        <f t="shared" si="1"/>
        <v>93.448275862068968</v>
      </c>
      <c r="W43" s="35"/>
      <c r="X43" s="35"/>
      <c r="Y43" s="35"/>
    </row>
    <row r="44" spans="2:25">
      <c r="B44" s="16">
        <v>43695</v>
      </c>
      <c r="C44" s="17">
        <v>9630.6</v>
      </c>
      <c r="D44" s="24">
        <v>138.99</v>
      </c>
      <c r="E44" s="25">
        <v>1046.8</v>
      </c>
      <c r="F44" s="19">
        <v>21.2</v>
      </c>
      <c r="G44" s="18"/>
      <c r="H44" s="22"/>
      <c r="I44" s="18"/>
      <c r="J44" s="18"/>
      <c r="K44" s="22"/>
      <c r="L44" s="19"/>
      <c r="M44" s="18"/>
      <c r="N44" s="50">
        <v>60.8</v>
      </c>
      <c r="O44" s="19">
        <v>2.2000000000000002</v>
      </c>
      <c r="P44" s="18"/>
      <c r="Q44" s="38"/>
      <c r="R44" s="18"/>
      <c r="S44" s="18"/>
      <c r="T44" s="21"/>
      <c r="U44" s="35">
        <f t="shared" si="0"/>
        <v>94.191822697745522</v>
      </c>
      <c r="V44" s="24">
        <f t="shared" si="1"/>
        <v>89.622641509433961</v>
      </c>
      <c r="W44" s="35"/>
      <c r="X44" s="35"/>
      <c r="Y44" s="35"/>
    </row>
    <row r="45" spans="2:25">
      <c r="B45" s="16">
        <v>43696</v>
      </c>
      <c r="C45" s="17">
        <v>9423.1</v>
      </c>
      <c r="D45" s="24">
        <v>145.11000000000001</v>
      </c>
      <c r="E45" s="25">
        <v>1013.8</v>
      </c>
      <c r="F45" s="19">
        <v>21.4</v>
      </c>
      <c r="G45" s="18">
        <v>50.69</v>
      </c>
      <c r="H45" s="22">
        <f>G45-F45</f>
        <v>29.29</v>
      </c>
      <c r="I45" s="18">
        <v>0</v>
      </c>
      <c r="J45" s="18">
        <v>0.14000000000000001</v>
      </c>
      <c r="K45" s="22">
        <f>G45+J45+I45</f>
        <v>50.83</v>
      </c>
      <c r="L45" s="19"/>
      <c r="M45" s="18">
        <v>0.78</v>
      </c>
      <c r="N45" s="50">
        <v>75.400000000000006</v>
      </c>
      <c r="O45" s="19">
        <v>2.8</v>
      </c>
      <c r="P45" s="18">
        <v>3.84</v>
      </c>
      <c r="Q45" s="38">
        <f>P45-O45</f>
        <v>1.04</v>
      </c>
      <c r="R45" s="18">
        <v>10.199999999999999</v>
      </c>
      <c r="S45" s="18">
        <v>0.49</v>
      </c>
      <c r="T45" s="21">
        <f>O45+Q45+R45+S45</f>
        <v>14.53</v>
      </c>
      <c r="U45" s="35">
        <f t="shared" si="0"/>
        <v>92.562635628329062</v>
      </c>
      <c r="V45" s="24">
        <f t="shared" si="1"/>
        <v>86.915887850467286</v>
      </c>
      <c r="W45" s="35">
        <f>(G45-P45)/G45*100</f>
        <v>92.424541329650808</v>
      </c>
      <c r="X45" s="35">
        <f>(H45-Q45)/H45*100</f>
        <v>96.449300102424047</v>
      </c>
      <c r="Y45" s="35">
        <f>(K45-T45)/K45*100</f>
        <v>71.414518984851455</v>
      </c>
    </row>
    <row r="46" spans="2:25">
      <c r="B46" s="16">
        <v>43697</v>
      </c>
      <c r="C46" s="17">
        <v>8567.1</v>
      </c>
      <c r="D46" s="24">
        <v>95.23</v>
      </c>
      <c r="E46" s="25">
        <v>964.4</v>
      </c>
      <c r="F46" s="19">
        <v>22.3</v>
      </c>
      <c r="G46" s="18"/>
      <c r="H46" s="22"/>
      <c r="I46" s="18"/>
      <c r="J46" s="18"/>
      <c r="K46" s="22"/>
      <c r="L46" s="19"/>
      <c r="M46" s="18"/>
      <c r="N46" s="50">
        <v>34.700000000000003</v>
      </c>
      <c r="O46" s="18">
        <v>3.2</v>
      </c>
      <c r="P46" s="18"/>
      <c r="Q46" s="38"/>
      <c r="R46" s="18"/>
      <c r="S46" s="18"/>
      <c r="T46" s="21"/>
      <c r="U46" s="35">
        <f t="shared" si="0"/>
        <v>96.401907922024051</v>
      </c>
      <c r="V46" s="24">
        <f t="shared" si="1"/>
        <v>85.650224215246638</v>
      </c>
      <c r="W46" s="35"/>
      <c r="X46" s="35"/>
      <c r="Y46" s="35"/>
    </row>
    <row r="47" spans="2:25">
      <c r="B47" s="16">
        <v>43698</v>
      </c>
      <c r="C47" s="17">
        <v>10002.700000000001</v>
      </c>
      <c r="D47" s="24">
        <v>145.26</v>
      </c>
      <c r="E47" s="25">
        <v>966.6</v>
      </c>
      <c r="F47" s="19">
        <v>26.4</v>
      </c>
      <c r="G47" s="18">
        <v>46.72</v>
      </c>
      <c r="H47" s="22">
        <f>G47-F47</f>
        <v>20.32</v>
      </c>
      <c r="I47" s="18">
        <v>0</v>
      </c>
      <c r="J47" s="18">
        <v>0.39</v>
      </c>
      <c r="K47" s="22">
        <f>G47+J47+I47</f>
        <v>47.11</v>
      </c>
      <c r="L47" s="19">
        <v>8.3000000000000007</v>
      </c>
      <c r="M47" s="18">
        <v>1.17</v>
      </c>
      <c r="N47" s="50">
        <v>52.7</v>
      </c>
      <c r="O47" s="18">
        <v>5</v>
      </c>
      <c r="P47" s="18">
        <v>6.23</v>
      </c>
      <c r="Q47" s="38">
        <f>P47-O47</f>
        <v>1.2300000000000004</v>
      </c>
      <c r="R47" s="18">
        <v>18.25</v>
      </c>
      <c r="S47" s="18">
        <v>0.89</v>
      </c>
      <c r="T47" s="21">
        <f>O47+Q47+R47+S47</f>
        <v>25.37</v>
      </c>
      <c r="U47" s="35">
        <f t="shared" si="0"/>
        <v>94.547899855162427</v>
      </c>
      <c r="V47" s="24">
        <f t="shared" si="1"/>
        <v>81.060606060606062</v>
      </c>
      <c r="W47" s="35">
        <f>(G47-P47)/G47*100</f>
        <v>86.665239726027394</v>
      </c>
      <c r="X47" s="35">
        <f>(H47-Q47)/H47*100</f>
        <v>93.946850393700785</v>
      </c>
      <c r="Y47" s="35">
        <f>(K47-T47)/K47*100</f>
        <v>46.147314795160263</v>
      </c>
    </row>
    <row r="48" spans="2:25">
      <c r="B48" s="16">
        <v>43699</v>
      </c>
      <c r="C48" s="17">
        <v>10061.5</v>
      </c>
      <c r="D48" s="24">
        <v>93.71</v>
      </c>
      <c r="E48" s="25">
        <v>1096.5999999999999</v>
      </c>
      <c r="F48" s="19">
        <v>53.6</v>
      </c>
      <c r="G48" s="18"/>
      <c r="H48" s="22"/>
      <c r="I48" s="18"/>
      <c r="J48" s="18"/>
      <c r="K48" s="22"/>
      <c r="L48" s="19"/>
      <c r="M48" s="18"/>
      <c r="N48" s="50">
        <v>51.8</v>
      </c>
      <c r="O48" s="19">
        <v>13.4</v>
      </c>
      <c r="P48" s="18"/>
      <c r="Q48" s="38"/>
      <c r="R48" s="18"/>
      <c r="S48" s="18"/>
      <c r="T48" s="21"/>
      <c r="U48" s="35">
        <f t="shared" si="0"/>
        <v>95.276308590187853</v>
      </c>
      <c r="V48" s="24">
        <f t="shared" si="1"/>
        <v>75</v>
      </c>
      <c r="W48" s="35"/>
      <c r="X48" s="35"/>
      <c r="Y48" s="35"/>
    </row>
    <row r="49" spans="2:25">
      <c r="B49" s="16">
        <v>43700</v>
      </c>
      <c r="C49" s="17">
        <v>10443.4</v>
      </c>
      <c r="D49" s="24">
        <v>128.58000000000001</v>
      </c>
      <c r="E49" s="25">
        <v>1056.7</v>
      </c>
      <c r="F49" s="19">
        <v>22.8</v>
      </c>
      <c r="G49" s="18">
        <v>37.76</v>
      </c>
      <c r="H49" s="22">
        <f>G49-F49</f>
        <v>14.959999999999997</v>
      </c>
      <c r="I49" s="18">
        <v>0</v>
      </c>
      <c r="J49" s="18">
        <v>0.01</v>
      </c>
      <c r="K49" s="22">
        <f>G49+J49+I49</f>
        <v>37.769999999999996</v>
      </c>
      <c r="L49" s="19"/>
      <c r="M49" s="18">
        <v>1.04</v>
      </c>
      <c r="N49" s="50">
        <v>58</v>
      </c>
      <c r="O49" s="19">
        <v>14.7</v>
      </c>
      <c r="P49" s="18">
        <v>18.329999999999998</v>
      </c>
      <c r="Q49" s="38">
        <f>P49-O49</f>
        <v>3.629999999999999</v>
      </c>
      <c r="R49" s="18">
        <v>7.39</v>
      </c>
      <c r="S49" s="18">
        <v>0</v>
      </c>
      <c r="T49" s="21">
        <f>O49+Q49+R49+S49</f>
        <v>25.72</v>
      </c>
      <c r="U49" s="35">
        <f t="shared" si="0"/>
        <v>94.511214157282112</v>
      </c>
      <c r="V49" s="24">
        <f t="shared" si="1"/>
        <v>35.526315789473692</v>
      </c>
      <c r="W49" s="35">
        <f>(G49-P49)/G49*100</f>
        <v>51.456567796610173</v>
      </c>
      <c r="X49" s="35">
        <f>(H49-Q49)/H49*100</f>
        <v>75.735294117647058</v>
      </c>
      <c r="Y49" s="35">
        <f>(K49-T49)/K49*100</f>
        <v>31.903627217368282</v>
      </c>
    </row>
    <row r="50" spans="2:25">
      <c r="B50" s="16">
        <v>43701</v>
      </c>
      <c r="C50" s="17">
        <v>9971.9</v>
      </c>
      <c r="D50" s="24">
        <v>97.08</v>
      </c>
      <c r="E50" s="25">
        <v>1124.5</v>
      </c>
      <c r="F50" s="19">
        <v>25.8</v>
      </c>
      <c r="G50" s="18"/>
      <c r="H50" s="22"/>
      <c r="I50" s="18"/>
      <c r="J50" s="18"/>
      <c r="K50" s="22"/>
      <c r="L50" s="19"/>
      <c r="M50" s="18"/>
      <c r="N50" s="50">
        <v>56.4</v>
      </c>
      <c r="O50" s="19">
        <v>18.5</v>
      </c>
      <c r="P50" s="18"/>
      <c r="Q50" s="38"/>
      <c r="R50" s="18"/>
      <c r="S50" s="18"/>
      <c r="T50" s="21"/>
      <c r="U50" s="35">
        <f t="shared" si="0"/>
        <v>94.984437527790121</v>
      </c>
      <c r="V50" s="24">
        <f t="shared" si="1"/>
        <v>28.294573643410853</v>
      </c>
      <c r="W50" s="35"/>
      <c r="X50" s="35"/>
      <c r="Y50" s="35"/>
    </row>
    <row r="51" spans="2:25">
      <c r="B51" s="16">
        <v>43702</v>
      </c>
      <c r="C51" s="17">
        <v>9803.5</v>
      </c>
      <c r="D51" s="24">
        <v>92.38</v>
      </c>
      <c r="E51" s="25">
        <v>1088.5999999999999</v>
      </c>
      <c r="F51" s="19">
        <v>24.5</v>
      </c>
      <c r="G51" s="18"/>
      <c r="H51" s="22"/>
      <c r="I51" s="18"/>
      <c r="J51" s="18"/>
      <c r="K51" s="22"/>
      <c r="L51" s="19"/>
      <c r="M51" s="18"/>
      <c r="N51" s="50">
        <v>71.3</v>
      </c>
      <c r="O51" s="19">
        <v>28.9</v>
      </c>
      <c r="P51" s="18"/>
      <c r="Q51" s="38"/>
      <c r="R51" s="18"/>
      <c r="S51" s="18"/>
      <c r="T51" s="21"/>
      <c r="U51" s="35">
        <f t="shared" si="0"/>
        <v>93.450303141649826</v>
      </c>
      <c r="V51" s="24">
        <f t="shared" si="1"/>
        <v>-17.959183673469383</v>
      </c>
      <c r="W51" s="35"/>
      <c r="X51" s="35"/>
      <c r="Y51" s="35"/>
    </row>
    <row r="52" spans="2:25">
      <c r="B52" s="16">
        <v>43703</v>
      </c>
      <c r="C52" s="17">
        <v>8493.6</v>
      </c>
      <c r="D52" s="24">
        <v>88.15</v>
      </c>
      <c r="E52" s="25">
        <v>979.5</v>
      </c>
      <c r="F52" s="18">
        <v>22</v>
      </c>
      <c r="G52" s="18">
        <v>46.23</v>
      </c>
      <c r="H52" s="22">
        <f>G52-F52</f>
        <v>24.229999999999997</v>
      </c>
      <c r="I52" s="18">
        <v>0</v>
      </c>
      <c r="J52" s="18">
        <v>0.16</v>
      </c>
      <c r="K52" s="22">
        <f>G52+J52+I52</f>
        <v>46.389999999999993</v>
      </c>
      <c r="L52" s="19"/>
      <c r="M52" s="18">
        <v>2.25</v>
      </c>
      <c r="N52" s="50">
        <v>51.9</v>
      </c>
      <c r="O52" s="19">
        <v>27.4</v>
      </c>
      <c r="P52" s="18">
        <v>25.8</v>
      </c>
      <c r="Q52" s="38">
        <f>P52-O52</f>
        <v>-1.5999999999999979</v>
      </c>
      <c r="R52" s="18">
        <v>4.2300000000000004</v>
      </c>
      <c r="S52" s="18">
        <v>0.81</v>
      </c>
      <c r="T52" s="21">
        <f>O52+Q52+R52+S52</f>
        <v>30.84</v>
      </c>
      <c r="U52" s="35">
        <f t="shared" si="0"/>
        <v>94.701378254211335</v>
      </c>
      <c r="V52" s="24">
        <f t="shared" si="1"/>
        <v>-24.54545454545454</v>
      </c>
      <c r="W52" s="35">
        <f>(G52-P52)/G52*100</f>
        <v>44.192083062946139</v>
      </c>
      <c r="X52" s="35">
        <f>(H52-Q52)/H52*100</f>
        <v>106.60338423442013</v>
      </c>
      <c r="Y52" s="35">
        <f>(K52-T52)/K52*100</f>
        <v>33.520155205863325</v>
      </c>
    </row>
    <row r="53" spans="2:25">
      <c r="B53" s="16">
        <v>43704</v>
      </c>
      <c r="C53" s="17">
        <v>8440.9</v>
      </c>
      <c r="D53" s="24">
        <v>73.489999999999995</v>
      </c>
      <c r="E53" s="25">
        <v>810</v>
      </c>
      <c r="F53" s="18">
        <v>32.1</v>
      </c>
      <c r="G53" s="18"/>
      <c r="H53" s="22"/>
      <c r="I53" s="18"/>
      <c r="J53" s="18"/>
      <c r="K53" s="22"/>
      <c r="L53" s="19"/>
      <c r="M53" s="18"/>
      <c r="N53" s="50">
        <v>64.099999999999994</v>
      </c>
      <c r="O53" s="19">
        <v>30.4</v>
      </c>
      <c r="P53" s="18"/>
      <c r="Q53" s="38"/>
      <c r="R53" s="18"/>
      <c r="S53" s="18"/>
      <c r="T53" s="21"/>
      <c r="U53" s="24">
        <f t="shared" si="0"/>
        <v>92.086419753086417</v>
      </c>
      <c r="V53" s="24">
        <f t="shared" si="1"/>
        <v>5.2959501557632489</v>
      </c>
      <c r="W53" s="35"/>
      <c r="X53" s="35"/>
      <c r="Y53" s="35"/>
    </row>
    <row r="54" spans="2:25">
      <c r="B54" s="16">
        <v>43705</v>
      </c>
      <c r="C54" s="17">
        <v>9776.2000000000007</v>
      </c>
      <c r="D54" s="24">
        <v>116.31</v>
      </c>
      <c r="E54" s="25">
        <v>963.3</v>
      </c>
      <c r="F54" s="18">
        <v>20.8</v>
      </c>
      <c r="G54" s="18">
        <v>37.76</v>
      </c>
      <c r="H54" s="22">
        <f>G54-F54</f>
        <v>16.959999999999997</v>
      </c>
      <c r="I54" s="18">
        <v>0</v>
      </c>
      <c r="J54" s="18">
        <v>0.19</v>
      </c>
      <c r="K54" s="22">
        <f>G54+J54+I54</f>
        <v>37.949999999999996</v>
      </c>
      <c r="L54" s="19">
        <v>8.1999999999999993</v>
      </c>
      <c r="M54" s="18">
        <v>6.31</v>
      </c>
      <c r="N54" s="50">
        <v>54.3</v>
      </c>
      <c r="O54" s="19">
        <v>19.7</v>
      </c>
      <c r="P54" s="18">
        <v>24.31</v>
      </c>
      <c r="Q54" s="38">
        <f>P54-O54</f>
        <v>4.6099999999999994</v>
      </c>
      <c r="R54" s="18">
        <v>9.2100000000000009</v>
      </c>
      <c r="S54" s="18">
        <v>1.1100000000000001</v>
      </c>
      <c r="T54" s="21">
        <f>O54+Q54+R54+S54</f>
        <v>34.629999999999995</v>
      </c>
      <c r="U54" s="24">
        <f t="shared" si="0"/>
        <v>94.36312675179073</v>
      </c>
      <c r="V54" s="24">
        <f t="shared" si="1"/>
        <v>5.2884615384615454</v>
      </c>
      <c r="W54" s="35">
        <f>(G54-P54)/G54*100</f>
        <v>35.619703389830512</v>
      </c>
      <c r="X54" s="35">
        <f>(H54-Q54)/H54*100</f>
        <v>72.818396226415089</v>
      </c>
      <c r="Y54" s="35">
        <f>(K54-T54)/K54*100</f>
        <v>8.7483530961791836</v>
      </c>
    </row>
    <row r="55" spans="2:25">
      <c r="B55" s="16">
        <v>43706</v>
      </c>
      <c r="C55" s="17">
        <v>9416.4</v>
      </c>
      <c r="D55" s="24">
        <v>130.94999999999999</v>
      </c>
      <c r="E55" s="25">
        <v>905.1</v>
      </c>
      <c r="F55" s="18">
        <v>22.7</v>
      </c>
      <c r="G55" s="18"/>
      <c r="H55" s="22"/>
      <c r="I55" s="18"/>
      <c r="J55" s="18"/>
      <c r="K55" s="22"/>
      <c r="L55" s="19"/>
      <c r="M55" s="18"/>
      <c r="N55" s="50">
        <v>63.1</v>
      </c>
      <c r="O55" s="19">
        <v>14.4</v>
      </c>
      <c r="P55" s="18"/>
      <c r="Q55" s="38"/>
      <c r="R55" s="18"/>
      <c r="S55" s="18"/>
      <c r="T55" s="21"/>
      <c r="U55" s="24">
        <f t="shared" si="0"/>
        <v>93.028394652524582</v>
      </c>
      <c r="V55" s="24">
        <f t="shared" si="1"/>
        <v>36.563876651982376</v>
      </c>
      <c r="W55" s="35"/>
      <c r="X55" s="35"/>
      <c r="Y55" s="35"/>
    </row>
    <row r="56" spans="2:25">
      <c r="B56" s="16">
        <v>43707</v>
      </c>
      <c r="C56" s="17">
        <v>9530.4</v>
      </c>
      <c r="D56" s="24">
        <v>166.55</v>
      </c>
      <c r="E56" s="25">
        <v>820.5</v>
      </c>
      <c r="F56" s="18">
        <v>25</v>
      </c>
      <c r="G56" s="18">
        <v>48.52</v>
      </c>
      <c r="H56" s="22">
        <f>G56-F56</f>
        <v>23.520000000000003</v>
      </c>
      <c r="I56" s="18">
        <v>0</v>
      </c>
      <c r="J56" s="18">
        <v>5.55</v>
      </c>
      <c r="K56" s="22">
        <f>G56+J56+I56</f>
        <v>54.07</v>
      </c>
      <c r="L56" s="19"/>
      <c r="M56" s="18">
        <v>7.77</v>
      </c>
      <c r="N56" s="50">
        <v>53.1</v>
      </c>
      <c r="O56" s="19">
        <v>11.9</v>
      </c>
      <c r="P56" s="18">
        <v>15.34</v>
      </c>
      <c r="Q56" s="38">
        <f>P56-O56</f>
        <v>3.4399999999999995</v>
      </c>
      <c r="R56" s="18">
        <v>14.42</v>
      </c>
      <c r="S56" s="18">
        <v>1.22</v>
      </c>
      <c r="T56" s="21">
        <f>O56+Q56+R56+S56</f>
        <v>30.979999999999997</v>
      </c>
      <c r="U56" s="24">
        <f t="shared" si="0"/>
        <v>93.528336380255936</v>
      </c>
      <c r="V56" s="24">
        <f t="shared" si="1"/>
        <v>52.400000000000006</v>
      </c>
      <c r="W56" s="35">
        <f>(G56-P56)/G56*100</f>
        <v>68.384171475680148</v>
      </c>
      <c r="X56" s="35">
        <f>(H56-Q56)/H56*100</f>
        <v>85.37414965986396</v>
      </c>
      <c r="Y56" s="35">
        <f>(K56-T56)/K56*100</f>
        <v>42.703902348807112</v>
      </c>
    </row>
    <row r="57" spans="2:25">
      <c r="B57" s="16">
        <v>43708</v>
      </c>
      <c r="C57" s="17">
        <v>9025.2999999999993</v>
      </c>
      <c r="D57" s="24">
        <v>133.63999999999999</v>
      </c>
      <c r="E57" s="25">
        <v>982.4</v>
      </c>
      <c r="F57" s="18">
        <v>25.6</v>
      </c>
      <c r="G57" s="18"/>
      <c r="H57" s="22"/>
      <c r="I57" s="18"/>
      <c r="J57" s="18"/>
      <c r="K57" s="22"/>
      <c r="L57" s="19"/>
      <c r="M57" s="18"/>
      <c r="N57" s="50">
        <v>42.1</v>
      </c>
      <c r="O57" s="19">
        <v>8.4</v>
      </c>
      <c r="P57" s="18"/>
      <c r="Q57" s="38"/>
      <c r="R57" s="18"/>
      <c r="S57" s="18"/>
      <c r="T57" s="21"/>
      <c r="U57" s="24">
        <f t="shared" si="0"/>
        <v>95.71457654723126</v>
      </c>
      <c r="V57" s="24">
        <f t="shared" si="1"/>
        <v>67.187500000000014</v>
      </c>
      <c r="W57" s="35"/>
      <c r="X57" s="35"/>
      <c r="Y57" s="35"/>
    </row>
    <row r="58" spans="2:25">
      <c r="B58" s="16">
        <v>43709</v>
      </c>
      <c r="C58" s="17">
        <v>8676.4</v>
      </c>
      <c r="D58" s="24">
        <v>168.69</v>
      </c>
      <c r="E58" s="25">
        <v>969.3</v>
      </c>
      <c r="F58" s="19">
        <v>22.9</v>
      </c>
      <c r="G58" s="19"/>
      <c r="H58" s="22"/>
      <c r="I58" s="19"/>
      <c r="J58" s="19"/>
      <c r="K58" s="22"/>
      <c r="L58" s="19"/>
      <c r="M58" s="19"/>
      <c r="N58" s="51">
        <v>47.8</v>
      </c>
      <c r="O58" s="19">
        <v>12.1</v>
      </c>
      <c r="P58" s="19"/>
      <c r="Q58" s="38"/>
      <c r="R58" s="18"/>
      <c r="S58" s="18"/>
      <c r="T58" s="21"/>
      <c r="U58" s="24">
        <f t="shared" si="0"/>
        <v>95.068606210667497</v>
      </c>
      <c r="V58" s="24">
        <f t="shared" si="1"/>
        <v>47.161572052401745</v>
      </c>
      <c r="W58" s="35"/>
      <c r="X58" s="35"/>
      <c r="Y58" s="35"/>
    </row>
    <row r="59" spans="2:25">
      <c r="B59" s="16">
        <v>43710</v>
      </c>
      <c r="C59" s="17">
        <v>10291.799999999999</v>
      </c>
      <c r="D59" s="24">
        <v>145.91</v>
      </c>
      <c r="E59" s="25">
        <v>1018.5</v>
      </c>
      <c r="F59" s="19">
        <v>30.7</v>
      </c>
      <c r="G59" s="18">
        <v>68.47</v>
      </c>
      <c r="H59" s="22">
        <f>G59-F59</f>
        <v>37.769999999999996</v>
      </c>
      <c r="I59" s="18">
        <v>0</v>
      </c>
      <c r="J59" s="18">
        <v>0.44</v>
      </c>
      <c r="K59" s="22">
        <f>G59+J59+I59</f>
        <v>68.91</v>
      </c>
      <c r="L59" s="19"/>
      <c r="M59" s="19">
        <v>5.2</v>
      </c>
      <c r="N59" s="51">
        <v>40.299999999999997</v>
      </c>
      <c r="O59" s="19">
        <v>16.399999999999999</v>
      </c>
      <c r="P59" s="18">
        <v>19.829999999999998</v>
      </c>
      <c r="Q59" s="38">
        <f>P59-O59</f>
        <v>3.4299999999999997</v>
      </c>
      <c r="R59" s="18">
        <v>12.42</v>
      </c>
      <c r="S59" s="18">
        <v>1.39</v>
      </c>
      <c r="T59" s="21">
        <f>O59+Q59+R59+S59</f>
        <v>33.64</v>
      </c>
      <c r="U59" s="24">
        <f t="shared" si="0"/>
        <v>96.043200785468827</v>
      </c>
      <c r="V59" s="24">
        <f t="shared" si="1"/>
        <v>46.579804560260591</v>
      </c>
      <c r="W59" s="35">
        <f>(G59-P59)/G59*100</f>
        <v>71.038410982912225</v>
      </c>
      <c r="X59" s="35">
        <f>(H59-Q59)/H59*100</f>
        <v>90.918718559703464</v>
      </c>
      <c r="Y59" s="35">
        <f>(K59-T59)/K59*100</f>
        <v>51.182702075170504</v>
      </c>
    </row>
    <row r="60" spans="2:25">
      <c r="B60" s="16">
        <v>43711</v>
      </c>
      <c r="C60" s="17">
        <v>10307.9</v>
      </c>
      <c r="D60" s="24">
        <v>113.33</v>
      </c>
      <c r="E60" s="25">
        <v>1042.9000000000001</v>
      </c>
      <c r="F60" s="19">
        <v>27.4</v>
      </c>
      <c r="G60" s="18"/>
      <c r="H60" s="22"/>
      <c r="I60" s="18"/>
      <c r="J60" s="18"/>
      <c r="K60" s="22"/>
      <c r="L60" s="19"/>
      <c r="M60" s="19"/>
      <c r="N60" s="51">
        <v>46.8</v>
      </c>
      <c r="O60" s="19">
        <v>18.600000000000001</v>
      </c>
      <c r="P60" s="18"/>
      <c r="Q60" s="38"/>
      <c r="R60" s="19"/>
      <c r="S60" s="19"/>
      <c r="T60" s="21"/>
      <c r="U60" s="24">
        <f t="shared" si="0"/>
        <v>95.51251318438969</v>
      </c>
      <c r="V60" s="24">
        <f t="shared" si="1"/>
        <v>32.116788321167874</v>
      </c>
      <c r="W60" s="35"/>
      <c r="X60" s="35"/>
      <c r="Y60" s="35"/>
    </row>
    <row r="61" spans="2:25">
      <c r="B61" s="16">
        <v>43712</v>
      </c>
      <c r="C61" s="17">
        <v>9278.7000000000007</v>
      </c>
      <c r="D61" s="24">
        <v>126.48</v>
      </c>
      <c r="E61" s="25">
        <v>1139</v>
      </c>
      <c r="F61" s="19">
        <v>35.299999999999997</v>
      </c>
      <c r="G61" s="18">
        <v>82.58</v>
      </c>
      <c r="H61" s="22">
        <f>G61-F61</f>
        <v>47.28</v>
      </c>
      <c r="I61" s="18">
        <v>0</v>
      </c>
      <c r="J61" s="18">
        <v>0</v>
      </c>
      <c r="K61" s="22">
        <f>G61+J61+I61</f>
        <v>82.58</v>
      </c>
      <c r="L61" s="19">
        <v>8.3000000000000007</v>
      </c>
      <c r="M61" s="18">
        <v>3.92</v>
      </c>
      <c r="N61" s="51">
        <v>50.3</v>
      </c>
      <c r="O61" s="19">
        <v>27.1</v>
      </c>
      <c r="P61" s="18">
        <v>34.770000000000003</v>
      </c>
      <c r="Q61" s="38">
        <f>P61-O61</f>
        <v>7.6700000000000017</v>
      </c>
      <c r="R61" s="18">
        <v>5.24</v>
      </c>
      <c r="S61" s="18">
        <v>0.17</v>
      </c>
      <c r="T61" s="21">
        <f>O61+Q61+R61+S61</f>
        <v>40.180000000000007</v>
      </c>
      <c r="U61" s="24">
        <f t="shared" si="0"/>
        <v>95.583845478489906</v>
      </c>
      <c r="V61" s="24">
        <f t="shared" si="1"/>
        <v>23.229461756373929</v>
      </c>
      <c r="W61" s="35">
        <f>(G61-P61)/G61*100</f>
        <v>57.895374182610794</v>
      </c>
      <c r="X61" s="35">
        <f>(H61-Q61)/H61*100</f>
        <v>83.777495769881554</v>
      </c>
      <c r="Y61" s="35">
        <f>(K61-T61)/K61*100</f>
        <v>51.344151126180662</v>
      </c>
    </row>
    <row r="62" spans="2:25">
      <c r="B62" s="16">
        <v>43713</v>
      </c>
      <c r="C62" s="17">
        <v>9505.7000000000007</v>
      </c>
      <c r="D62" s="24">
        <v>101.34</v>
      </c>
      <c r="E62" s="25">
        <v>1031.5999999999999</v>
      </c>
      <c r="F62" s="19">
        <v>16.899999999999999</v>
      </c>
      <c r="G62" s="18"/>
      <c r="H62" s="22"/>
      <c r="I62" s="18"/>
      <c r="J62" s="18"/>
      <c r="K62" s="22"/>
      <c r="L62" s="19"/>
      <c r="M62" s="18"/>
      <c r="N62" s="51">
        <v>59.6</v>
      </c>
      <c r="O62" s="19">
        <v>26.6</v>
      </c>
      <c r="P62" s="18"/>
      <c r="Q62" s="38"/>
      <c r="R62" s="18"/>
      <c r="S62" s="18"/>
      <c r="T62" s="21"/>
      <c r="U62" s="24">
        <f t="shared" si="0"/>
        <v>94.222566886390069</v>
      </c>
      <c r="V62" s="24">
        <f t="shared" si="1"/>
        <v>-57.396449704142036</v>
      </c>
      <c r="W62" s="35"/>
      <c r="X62" s="35"/>
      <c r="Y62" s="35"/>
    </row>
    <row r="63" spans="2:25">
      <c r="B63" s="16">
        <v>43714</v>
      </c>
      <c r="C63" s="17">
        <v>8677.5</v>
      </c>
      <c r="D63" s="24">
        <v>70.72</v>
      </c>
      <c r="E63" s="25">
        <v>931.7</v>
      </c>
      <c r="F63" s="23">
        <v>19.600000000000001</v>
      </c>
      <c r="G63" s="18">
        <v>47.9</v>
      </c>
      <c r="H63" s="22">
        <f>G63-F63</f>
        <v>28.299999999999997</v>
      </c>
      <c r="I63" s="18">
        <v>0</v>
      </c>
      <c r="J63" s="18">
        <v>0</v>
      </c>
      <c r="K63" s="22">
        <f>G63+J63+I63</f>
        <v>47.9</v>
      </c>
      <c r="L63" s="19"/>
      <c r="M63" s="18">
        <v>6.04</v>
      </c>
      <c r="N63" s="51">
        <v>47.7</v>
      </c>
      <c r="O63" s="19">
        <v>16.7</v>
      </c>
      <c r="P63" s="18">
        <v>21.32</v>
      </c>
      <c r="Q63" s="38">
        <f>P63-O63</f>
        <v>4.620000000000001</v>
      </c>
      <c r="R63" s="18">
        <v>19.27</v>
      </c>
      <c r="S63" s="18">
        <v>1.32</v>
      </c>
      <c r="T63" s="21">
        <f>O63+Q63+R63+S63</f>
        <v>41.910000000000004</v>
      </c>
      <c r="U63" s="24">
        <f t="shared" si="0"/>
        <v>94.880326285284951</v>
      </c>
      <c r="V63" s="24">
        <f t="shared" si="1"/>
        <v>14.79591836734695</v>
      </c>
      <c r="W63" s="35">
        <f>(G63-P63)/G63*100</f>
        <v>55.490605427974948</v>
      </c>
      <c r="X63" s="35">
        <f>(H63-Q63)/H63*100</f>
        <v>83.674911660777383</v>
      </c>
      <c r="Y63" s="35">
        <f>(K63-T63)/K63*100</f>
        <v>12.505219206680573</v>
      </c>
    </row>
    <row r="64" spans="2:25">
      <c r="B64" s="16">
        <v>43715</v>
      </c>
      <c r="C64" s="17">
        <v>9308.7000000000007</v>
      </c>
      <c r="D64" s="24">
        <v>111.22</v>
      </c>
      <c r="E64" s="25">
        <v>828.1</v>
      </c>
      <c r="F64" s="23">
        <v>25.9</v>
      </c>
      <c r="G64" s="18"/>
      <c r="H64" s="22"/>
      <c r="I64" s="18"/>
      <c r="J64" s="18"/>
      <c r="K64" s="22"/>
      <c r="L64" s="19"/>
      <c r="M64" s="18"/>
      <c r="N64" s="51">
        <v>35.1</v>
      </c>
      <c r="O64" s="19">
        <v>6.6</v>
      </c>
      <c r="P64" s="18"/>
      <c r="Q64" s="38"/>
      <c r="R64" s="18"/>
      <c r="S64" s="18"/>
      <c r="T64" s="21"/>
      <c r="U64" s="24">
        <f t="shared" si="0"/>
        <v>95.761381475667179</v>
      </c>
      <c r="V64" s="24">
        <f t="shared" si="1"/>
        <v>74.517374517374506</v>
      </c>
      <c r="W64" s="35"/>
      <c r="X64" s="35"/>
      <c r="Y64" s="35"/>
    </row>
    <row r="65" spans="2:25">
      <c r="B65" s="16">
        <v>43716</v>
      </c>
      <c r="C65" s="17">
        <v>9611.7000000000007</v>
      </c>
      <c r="D65" s="24">
        <v>95.73</v>
      </c>
      <c r="E65" s="25">
        <v>1108.0999999999999</v>
      </c>
      <c r="F65" s="23">
        <v>28.3</v>
      </c>
      <c r="G65" s="18"/>
      <c r="H65" s="22"/>
      <c r="I65" s="18"/>
      <c r="J65" s="18"/>
      <c r="K65" s="22"/>
      <c r="L65" s="19"/>
      <c r="M65" s="52"/>
      <c r="N65" s="51">
        <v>41.5</v>
      </c>
      <c r="O65" s="19">
        <v>4.4000000000000004</v>
      </c>
      <c r="P65" s="18"/>
      <c r="Q65" s="38"/>
      <c r="R65" s="18"/>
      <c r="S65" s="18"/>
      <c r="T65" s="21"/>
      <c r="U65" s="24">
        <f t="shared" si="0"/>
        <v>96.254850645248624</v>
      </c>
      <c r="V65" s="24">
        <f t="shared" si="1"/>
        <v>84.452296819787975</v>
      </c>
      <c r="W65" s="35"/>
      <c r="X65" s="35"/>
      <c r="Y65" s="35"/>
    </row>
    <row r="66" spans="2:25">
      <c r="B66" s="16">
        <v>43717</v>
      </c>
      <c r="C66" s="17">
        <v>9428.4</v>
      </c>
      <c r="D66" s="24">
        <v>79.39</v>
      </c>
      <c r="E66" s="25">
        <v>1064.5</v>
      </c>
      <c r="F66" s="23">
        <v>28</v>
      </c>
      <c r="G66" s="18">
        <v>61.66</v>
      </c>
      <c r="H66" s="22">
        <f>G66-F66</f>
        <v>33.659999999999997</v>
      </c>
      <c r="I66" s="18">
        <v>0</v>
      </c>
      <c r="J66" s="18">
        <v>0.16</v>
      </c>
      <c r="K66" s="22">
        <f>G66+J66+I66</f>
        <v>61.819999999999993</v>
      </c>
      <c r="L66" s="19"/>
      <c r="M66" s="18">
        <v>0</v>
      </c>
      <c r="N66" s="51">
        <v>46</v>
      </c>
      <c r="O66" s="19">
        <v>7.7</v>
      </c>
      <c r="P66" s="18">
        <v>10.39</v>
      </c>
      <c r="Q66" s="38">
        <f>P66-O66</f>
        <v>2.6900000000000004</v>
      </c>
      <c r="R66" s="18">
        <v>18.96</v>
      </c>
      <c r="S66" s="18">
        <v>2.94</v>
      </c>
      <c r="T66" s="21">
        <f>O66+Q66+R66+S66</f>
        <v>32.29</v>
      </c>
      <c r="U66" s="24">
        <f t="shared" si="0"/>
        <v>95.678722404884923</v>
      </c>
      <c r="V66" s="24">
        <f t="shared" si="1"/>
        <v>72.5</v>
      </c>
      <c r="W66" s="35">
        <f>(G66-P66)/G66*100</f>
        <v>83.149529678884207</v>
      </c>
      <c r="X66" s="35">
        <f>(H66-Q66)/H66*100</f>
        <v>92.008318478906716</v>
      </c>
      <c r="Y66" s="35">
        <f>(K66-T66)/K66*100</f>
        <v>47.767712714331928</v>
      </c>
    </row>
    <row r="67" spans="2:25">
      <c r="B67" s="16">
        <v>43718</v>
      </c>
      <c r="C67" s="17">
        <v>9649.7000000000007</v>
      </c>
      <c r="D67" s="24">
        <v>99.51</v>
      </c>
      <c r="E67" s="25">
        <v>1192.2</v>
      </c>
      <c r="F67" s="23">
        <v>24</v>
      </c>
      <c r="G67" s="18"/>
      <c r="H67" s="22"/>
      <c r="I67" s="18"/>
      <c r="J67" s="18"/>
      <c r="K67" s="22"/>
      <c r="L67" s="19"/>
      <c r="M67" s="18"/>
      <c r="N67" s="51">
        <v>53.4</v>
      </c>
      <c r="O67" s="18">
        <v>19</v>
      </c>
      <c r="P67" s="18"/>
      <c r="Q67" s="38"/>
      <c r="R67" s="18"/>
      <c r="S67" s="18"/>
      <c r="T67" s="21"/>
      <c r="U67" s="24">
        <f t="shared" si="0"/>
        <v>95.520885757423244</v>
      </c>
      <c r="V67" s="24">
        <f t="shared" si="1"/>
        <v>20.833333333333336</v>
      </c>
      <c r="W67" s="35"/>
      <c r="X67" s="35"/>
      <c r="Y67" s="35"/>
    </row>
    <row r="68" spans="2:25">
      <c r="B68" s="16">
        <v>43719</v>
      </c>
      <c r="C68" s="17">
        <v>8875.4</v>
      </c>
      <c r="D68" s="24">
        <v>131.26</v>
      </c>
      <c r="E68" s="25">
        <v>894.9</v>
      </c>
      <c r="F68" s="23">
        <v>32</v>
      </c>
      <c r="G68" s="18">
        <v>61.66</v>
      </c>
      <c r="H68" s="22">
        <f>G68-F68</f>
        <v>29.659999999999997</v>
      </c>
      <c r="I68" s="18">
        <v>0</v>
      </c>
      <c r="J68" s="18">
        <v>0.15</v>
      </c>
      <c r="K68" s="22">
        <f>G68+J68+I68</f>
        <v>61.809999999999995</v>
      </c>
      <c r="L68" s="18">
        <v>8</v>
      </c>
      <c r="M68" s="18">
        <v>12.1</v>
      </c>
      <c r="N68" s="51">
        <v>47.9</v>
      </c>
      <c r="O68" s="19">
        <v>9.6</v>
      </c>
      <c r="P68" s="18">
        <v>10.86</v>
      </c>
      <c r="Q68" s="38">
        <f>P68-O68</f>
        <v>1.2599999999999998</v>
      </c>
      <c r="R68" s="18">
        <v>17.29</v>
      </c>
      <c r="S68" s="18">
        <v>2.2799999999999998</v>
      </c>
      <c r="T68" s="21">
        <f>O68+Q68+R68+S68</f>
        <v>30.43</v>
      </c>
      <c r="U68" s="24">
        <f t="shared" si="0"/>
        <v>94.647446642082926</v>
      </c>
      <c r="V68" s="24">
        <f t="shared" si="1"/>
        <v>70</v>
      </c>
      <c r="W68" s="35">
        <f>(G68-P68)/G68*100</f>
        <v>82.387285111903992</v>
      </c>
      <c r="X68" s="35">
        <f>(H68-Q68)/H68*100</f>
        <v>95.751854349291989</v>
      </c>
      <c r="Y68" s="35">
        <f>(K68-T68)/K68*100</f>
        <v>50.768484064067302</v>
      </c>
    </row>
    <row r="69" spans="2:25">
      <c r="B69" s="16">
        <v>43720</v>
      </c>
      <c r="C69" s="17">
        <v>7094.8</v>
      </c>
      <c r="D69" s="24">
        <v>169.81</v>
      </c>
      <c r="E69" s="25">
        <v>793.7</v>
      </c>
      <c r="F69" s="23">
        <v>46.2</v>
      </c>
      <c r="G69" s="18"/>
      <c r="H69" s="22"/>
      <c r="I69" s="18"/>
      <c r="J69" s="18"/>
      <c r="K69" s="22"/>
      <c r="L69" s="19"/>
      <c r="M69" s="18"/>
      <c r="N69" s="51">
        <v>57.8</v>
      </c>
      <c r="O69" s="19">
        <v>4.2</v>
      </c>
      <c r="P69" s="18"/>
      <c r="Q69" s="38"/>
      <c r="R69" s="18"/>
      <c r="S69" s="18"/>
      <c r="T69" s="21"/>
      <c r="U69" s="24">
        <f t="shared" si="0"/>
        <v>92.717651505606653</v>
      </c>
      <c r="V69" s="24">
        <f t="shared" si="1"/>
        <v>90.909090909090907</v>
      </c>
      <c r="W69" s="35"/>
      <c r="X69" s="35"/>
      <c r="Y69" s="35"/>
    </row>
    <row r="70" spans="2:25">
      <c r="B70" s="16">
        <v>43721</v>
      </c>
      <c r="C70" s="17">
        <v>5431.5</v>
      </c>
      <c r="D70" s="24">
        <v>115.76</v>
      </c>
      <c r="E70" s="25">
        <v>1355.5</v>
      </c>
      <c r="F70" s="23">
        <v>45.4</v>
      </c>
      <c r="G70" s="18">
        <v>66.150000000000006</v>
      </c>
      <c r="H70" s="22">
        <f>G70-F70</f>
        <v>20.750000000000007</v>
      </c>
      <c r="I70" s="18">
        <v>0</v>
      </c>
      <c r="J70" s="18">
        <v>0</v>
      </c>
      <c r="K70" s="22">
        <f>G70+J70+I70</f>
        <v>66.150000000000006</v>
      </c>
      <c r="L70" s="19"/>
      <c r="M70" s="18">
        <v>15.23</v>
      </c>
      <c r="N70" s="51">
        <v>59.9</v>
      </c>
      <c r="O70" s="19">
        <v>2.1</v>
      </c>
      <c r="P70" s="18">
        <v>3.39</v>
      </c>
      <c r="Q70" s="38">
        <f>P70-O70</f>
        <v>1.29</v>
      </c>
      <c r="R70" s="18">
        <v>38.14</v>
      </c>
      <c r="S70" s="18">
        <v>5.8</v>
      </c>
      <c r="T70" s="21">
        <f>O70+Q70+R70+S70</f>
        <v>47.33</v>
      </c>
      <c r="U70" s="24">
        <f t="shared" ref="U70:U133" si="2">(E70-N70)/E70*100</f>
        <v>95.580966433050534</v>
      </c>
      <c r="V70" s="24">
        <f t="shared" ref="V70:V133" si="3">(F70-O70)/F70*100</f>
        <v>95.374449339207047</v>
      </c>
      <c r="W70" s="35">
        <f>(G70-P70)/G70*100</f>
        <v>94.875283446712018</v>
      </c>
      <c r="X70" s="35">
        <f>(H70-Q70)/H70*100</f>
        <v>93.783132530120483</v>
      </c>
      <c r="Y70" s="35">
        <f>(K70-T70)/K70*100</f>
        <v>28.450491307634174</v>
      </c>
    </row>
    <row r="71" spans="2:25">
      <c r="B71" s="16">
        <v>43722</v>
      </c>
      <c r="C71" s="17">
        <v>4602.3</v>
      </c>
      <c r="D71" s="24">
        <v>67.08</v>
      </c>
      <c r="E71" s="25">
        <v>826.5</v>
      </c>
      <c r="F71" s="23">
        <v>43.8</v>
      </c>
      <c r="G71" s="18"/>
      <c r="H71" s="22"/>
      <c r="I71" s="18"/>
      <c r="J71" s="18"/>
      <c r="K71" s="22"/>
      <c r="L71" s="19"/>
      <c r="M71" s="18"/>
      <c r="N71" s="51">
        <v>53.8</v>
      </c>
      <c r="O71" s="19">
        <v>1.6</v>
      </c>
      <c r="P71" s="18"/>
      <c r="Q71" s="38"/>
      <c r="R71" s="18"/>
      <c r="S71" s="18"/>
      <c r="T71" s="21"/>
      <c r="U71" s="24">
        <f t="shared" si="2"/>
        <v>93.490623109497889</v>
      </c>
      <c r="V71" s="24">
        <f t="shared" si="3"/>
        <v>96.347031963470315</v>
      </c>
      <c r="W71" s="35"/>
      <c r="X71" s="35"/>
      <c r="Y71" s="35"/>
    </row>
    <row r="72" spans="2:25">
      <c r="B72" s="16">
        <v>43723</v>
      </c>
      <c r="C72" s="17">
        <v>4056.6</v>
      </c>
      <c r="D72" s="24">
        <v>39.75</v>
      </c>
      <c r="E72" s="25">
        <v>706.7</v>
      </c>
      <c r="F72" s="23">
        <v>42.2</v>
      </c>
      <c r="G72" s="18"/>
      <c r="H72" s="22"/>
      <c r="I72" s="18"/>
      <c r="J72" s="18"/>
      <c r="K72" s="22"/>
      <c r="L72" s="19"/>
      <c r="M72" s="18"/>
      <c r="N72" s="51">
        <v>45</v>
      </c>
      <c r="O72" s="19">
        <v>0.5</v>
      </c>
      <c r="P72" s="18"/>
      <c r="Q72" s="38"/>
      <c r="R72" s="18"/>
      <c r="S72" s="18"/>
      <c r="T72" s="21"/>
      <c r="U72" s="24">
        <f t="shared" si="2"/>
        <v>93.632375831328702</v>
      </c>
      <c r="V72" s="24">
        <f t="shared" si="3"/>
        <v>98.815165876777257</v>
      </c>
      <c r="W72" s="35"/>
      <c r="X72" s="35"/>
      <c r="Y72" s="35"/>
    </row>
    <row r="73" spans="2:25">
      <c r="B73" s="16">
        <v>43724</v>
      </c>
      <c r="C73" s="17">
        <v>5138.8</v>
      </c>
      <c r="D73" s="39">
        <v>6.62</v>
      </c>
      <c r="E73" s="25">
        <v>768.3</v>
      </c>
      <c r="F73" s="23">
        <v>44.6</v>
      </c>
      <c r="G73" s="18">
        <v>78.099999999999994</v>
      </c>
      <c r="H73" s="22">
        <f>G73-F73</f>
        <v>33.499999999999993</v>
      </c>
      <c r="I73" s="18">
        <v>0</v>
      </c>
      <c r="J73" s="18">
        <v>0</v>
      </c>
      <c r="K73" s="22">
        <f>G73+J73+I73</f>
        <v>78.099999999999994</v>
      </c>
      <c r="L73" s="19"/>
      <c r="M73" s="18">
        <v>8.66</v>
      </c>
      <c r="N73" s="51">
        <v>41.5</v>
      </c>
      <c r="O73" s="19">
        <v>0.7</v>
      </c>
      <c r="P73" s="18">
        <v>2.86</v>
      </c>
      <c r="Q73" s="38">
        <f>P73-O73</f>
        <v>2.16</v>
      </c>
      <c r="R73" s="18">
        <v>35.26</v>
      </c>
      <c r="S73" s="18">
        <v>6.12</v>
      </c>
      <c r="T73" s="21">
        <f>O73+Q73+R73+S73</f>
        <v>44.239999999999995</v>
      </c>
      <c r="U73" s="24">
        <f t="shared" si="2"/>
        <v>94.598464141611345</v>
      </c>
      <c r="V73" s="24">
        <f t="shared" si="3"/>
        <v>98.430493273542595</v>
      </c>
      <c r="W73" s="35">
        <f>(G73-P73)/G73*100</f>
        <v>96.338028169014095</v>
      </c>
      <c r="X73" s="35">
        <f>(H73-Q73)/H73*100</f>
        <v>93.552238805970148</v>
      </c>
      <c r="Y73" s="35">
        <f>(K73-T73)/K73*100</f>
        <v>43.354673495518568</v>
      </c>
    </row>
    <row r="74" spans="2:25">
      <c r="B74" s="16">
        <v>43725</v>
      </c>
      <c r="C74" s="17">
        <v>4086.1</v>
      </c>
      <c r="D74" s="24">
        <v>96.29</v>
      </c>
      <c r="E74" s="25">
        <v>731.7</v>
      </c>
      <c r="F74" s="23">
        <v>43</v>
      </c>
      <c r="G74" s="18"/>
      <c r="H74" s="22"/>
      <c r="I74" s="19"/>
      <c r="J74" s="19"/>
      <c r="K74" s="22"/>
      <c r="L74" s="19"/>
      <c r="M74" s="18"/>
      <c r="N74" s="51">
        <v>39.5</v>
      </c>
      <c r="O74" s="19">
        <v>1.1000000000000001</v>
      </c>
      <c r="P74" s="18"/>
      <c r="Q74" s="38"/>
      <c r="R74" s="18"/>
      <c r="S74" s="18"/>
      <c r="T74" s="21"/>
      <c r="U74" s="24">
        <f t="shared" si="2"/>
        <v>94.601612682793487</v>
      </c>
      <c r="V74" s="24">
        <f t="shared" si="3"/>
        <v>97.441860465116278</v>
      </c>
      <c r="W74" s="35"/>
      <c r="X74" s="35"/>
      <c r="Y74" s="35"/>
    </row>
    <row r="75" spans="2:25">
      <c r="B75" s="16">
        <v>43726</v>
      </c>
      <c r="C75" s="17">
        <v>2192.6</v>
      </c>
      <c r="D75" s="24">
        <v>57.02</v>
      </c>
      <c r="E75" s="25">
        <v>652.29999999999995</v>
      </c>
      <c r="F75" s="23">
        <v>41.4</v>
      </c>
      <c r="G75" s="18">
        <v>85.43</v>
      </c>
      <c r="H75" s="22">
        <f>G75-F75</f>
        <v>44.030000000000008</v>
      </c>
      <c r="I75" s="18">
        <v>0.15</v>
      </c>
      <c r="J75" s="18">
        <v>0</v>
      </c>
      <c r="K75" s="22">
        <f>G75+J75+I75</f>
        <v>85.580000000000013</v>
      </c>
      <c r="L75" s="19">
        <v>7.6</v>
      </c>
      <c r="M75" s="18">
        <v>2.38</v>
      </c>
      <c r="N75" s="51">
        <v>39.200000000000003</v>
      </c>
      <c r="O75" s="19">
        <v>0.8</v>
      </c>
      <c r="P75" s="18">
        <v>3.13</v>
      </c>
      <c r="Q75" s="38">
        <f>P75-O75</f>
        <v>2.33</v>
      </c>
      <c r="R75" s="18">
        <v>13.38</v>
      </c>
      <c r="S75" s="18">
        <v>3.44</v>
      </c>
      <c r="T75" s="21">
        <f>O75+Q75+R75+S75</f>
        <v>19.950000000000003</v>
      </c>
      <c r="U75" s="24">
        <f t="shared" si="2"/>
        <v>93.990495170933613</v>
      </c>
      <c r="V75" s="24">
        <f t="shared" si="3"/>
        <v>98.067632850241552</v>
      </c>
      <c r="W75" s="35">
        <f>(G75-P75)/G75*100</f>
        <v>96.336181669202858</v>
      </c>
      <c r="X75" s="35">
        <f>(H75-Q75)/H75*100</f>
        <v>94.708153531682953</v>
      </c>
      <c r="Y75" s="35">
        <f>(K75-T75)/K75*100</f>
        <v>76.688478616499182</v>
      </c>
    </row>
    <row r="76" spans="2:25">
      <c r="B76" s="16">
        <v>43727</v>
      </c>
      <c r="C76" s="17">
        <v>2694.2</v>
      </c>
      <c r="D76" s="24">
        <v>110.77</v>
      </c>
      <c r="E76" s="25">
        <v>558.5</v>
      </c>
      <c r="F76" s="23">
        <v>50.2</v>
      </c>
      <c r="G76" s="18"/>
      <c r="H76" s="22"/>
      <c r="I76" s="19"/>
      <c r="J76" s="19"/>
      <c r="K76" s="22"/>
      <c r="L76" s="19"/>
      <c r="M76" s="18"/>
      <c r="N76" s="51">
        <v>45.4</v>
      </c>
      <c r="O76" s="19">
        <v>1.7</v>
      </c>
      <c r="P76" s="18"/>
      <c r="Q76" s="38"/>
      <c r="R76" s="18"/>
      <c r="S76" s="18"/>
      <c r="T76" s="21"/>
      <c r="U76" s="24">
        <f t="shared" si="2"/>
        <v>91.871083258728731</v>
      </c>
      <c r="V76" s="24">
        <f t="shared" si="3"/>
        <v>96.613545816733065</v>
      </c>
      <c r="W76" s="35"/>
      <c r="X76" s="35"/>
      <c r="Y76" s="35"/>
    </row>
    <row r="77" spans="2:25">
      <c r="B77" s="16">
        <v>43728</v>
      </c>
      <c r="C77" s="17">
        <v>2207.5</v>
      </c>
      <c r="D77" s="24">
        <v>137.01</v>
      </c>
      <c r="E77" s="25">
        <v>898</v>
      </c>
      <c r="F77" s="23">
        <v>50.2</v>
      </c>
      <c r="G77" s="18">
        <v>98.75</v>
      </c>
      <c r="H77" s="22">
        <f>G77-F77</f>
        <v>48.55</v>
      </c>
      <c r="I77" s="18">
        <v>0</v>
      </c>
      <c r="J77" s="18">
        <v>0</v>
      </c>
      <c r="K77" s="22">
        <f>G77+J77+I77</f>
        <v>98.75</v>
      </c>
      <c r="L77" s="19"/>
      <c r="M77" s="18">
        <v>6.27</v>
      </c>
      <c r="N77" s="51">
        <v>40.5</v>
      </c>
      <c r="O77" s="19">
        <v>3.6</v>
      </c>
      <c r="P77" s="18">
        <v>6.38</v>
      </c>
      <c r="Q77" s="38">
        <f>P77-O77</f>
        <v>2.78</v>
      </c>
      <c r="R77" s="18">
        <v>22.61</v>
      </c>
      <c r="S77" s="18">
        <v>7.56</v>
      </c>
      <c r="T77" s="21">
        <f>O77+Q77+R77+S77</f>
        <v>36.549999999999997</v>
      </c>
      <c r="U77" s="24">
        <f t="shared" si="2"/>
        <v>95.489977728285083</v>
      </c>
      <c r="V77" s="24">
        <f t="shared" si="3"/>
        <v>92.828685258964143</v>
      </c>
      <c r="W77" s="35">
        <f>(G77-P77)/G77*100</f>
        <v>93.539240506329108</v>
      </c>
      <c r="X77" s="35">
        <f>(H77-Q77)/H77*100</f>
        <v>94.273944387229662</v>
      </c>
      <c r="Y77" s="35">
        <f>(K77-T77)/K77*100</f>
        <v>62.987341772151908</v>
      </c>
    </row>
    <row r="78" spans="2:25">
      <c r="B78" s="16">
        <v>43729</v>
      </c>
      <c r="C78" s="17">
        <v>1027.5999999999999</v>
      </c>
      <c r="D78" s="24">
        <v>103.28</v>
      </c>
      <c r="E78" s="25">
        <v>843.8</v>
      </c>
      <c r="F78" s="23">
        <v>53.8</v>
      </c>
      <c r="G78" s="18"/>
      <c r="H78" s="22"/>
      <c r="I78" s="18"/>
      <c r="J78" s="18"/>
      <c r="K78" s="22"/>
      <c r="L78" s="19"/>
      <c r="M78" s="18"/>
      <c r="N78" s="51">
        <v>52.1</v>
      </c>
      <c r="O78" s="19">
        <v>18.5</v>
      </c>
      <c r="P78" s="18"/>
      <c r="Q78" s="38"/>
      <c r="R78" s="18"/>
      <c r="S78" s="18"/>
      <c r="T78" s="21"/>
      <c r="U78" s="24">
        <f t="shared" si="2"/>
        <v>93.825551078454609</v>
      </c>
      <c r="V78" s="24">
        <f t="shared" si="3"/>
        <v>65.613382899628249</v>
      </c>
      <c r="W78" s="35"/>
      <c r="X78" s="35"/>
      <c r="Y78" s="35"/>
    </row>
    <row r="79" spans="2:25">
      <c r="B79" s="16">
        <v>43730</v>
      </c>
      <c r="C79" s="17">
        <v>795.2</v>
      </c>
      <c r="D79" s="24">
        <v>25.62</v>
      </c>
      <c r="E79" s="25">
        <v>731.4</v>
      </c>
      <c r="F79" s="23">
        <v>41.8</v>
      </c>
      <c r="G79" s="18">
        <v>84.36</v>
      </c>
      <c r="H79" s="22">
        <f>G79-F79</f>
        <v>42.56</v>
      </c>
      <c r="I79" s="18"/>
      <c r="J79" s="18"/>
      <c r="K79" s="22">
        <f>G79+J79+I79</f>
        <v>84.36</v>
      </c>
      <c r="L79" s="19"/>
      <c r="M79" s="18"/>
      <c r="N79" s="51">
        <v>40</v>
      </c>
      <c r="O79" s="18">
        <v>30.1</v>
      </c>
      <c r="P79" s="18">
        <v>45.23</v>
      </c>
      <c r="Q79" s="38">
        <f>P79-O79</f>
        <v>15.129999999999995</v>
      </c>
      <c r="R79" s="52"/>
      <c r="S79" s="18"/>
      <c r="T79" s="21"/>
      <c r="U79" s="24">
        <f t="shared" si="2"/>
        <v>94.531036368608142</v>
      </c>
      <c r="V79" s="24">
        <f t="shared" si="3"/>
        <v>27.990430622009558</v>
      </c>
      <c r="W79" s="35">
        <f>(G79-P79)/G79*100</f>
        <v>46.384542437174019</v>
      </c>
      <c r="X79" s="35">
        <f>(H79-Q79)/H79*100</f>
        <v>64.450187969924826</v>
      </c>
      <c r="Y79" s="35"/>
    </row>
    <row r="80" spans="2:25">
      <c r="B80" s="16">
        <v>43731</v>
      </c>
      <c r="C80" s="17">
        <v>950.1</v>
      </c>
      <c r="D80" s="24">
        <v>29.53</v>
      </c>
      <c r="E80" s="25">
        <v>608.29999999999995</v>
      </c>
      <c r="F80" s="23">
        <v>48.2</v>
      </c>
      <c r="G80" s="18">
        <v>86.1</v>
      </c>
      <c r="H80" s="22">
        <f>G80-F80</f>
        <v>37.899999999999991</v>
      </c>
      <c r="I80" s="18">
        <v>0</v>
      </c>
      <c r="J80" s="18">
        <v>0</v>
      </c>
      <c r="K80" s="22">
        <f>G80+J80+I80</f>
        <v>86.1</v>
      </c>
      <c r="L80" s="19"/>
      <c r="M80" s="18">
        <v>3.25</v>
      </c>
      <c r="N80" s="51">
        <v>41.5</v>
      </c>
      <c r="O80" s="19">
        <v>30.2</v>
      </c>
      <c r="P80" s="18">
        <v>43.73</v>
      </c>
      <c r="Q80" s="38">
        <f>P80-O80</f>
        <v>13.529999999999998</v>
      </c>
      <c r="R80" s="18">
        <v>8.66</v>
      </c>
      <c r="S80" s="18">
        <v>9.5299999999999994</v>
      </c>
      <c r="T80" s="21">
        <f>O80+Q80+R80+S80</f>
        <v>61.92</v>
      </c>
      <c r="U80" s="24">
        <f t="shared" si="2"/>
        <v>93.177708367581786</v>
      </c>
      <c r="V80" s="24">
        <f t="shared" si="3"/>
        <v>37.344398340248972</v>
      </c>
      <c r="W80" s="35">
        <f>(G80-P80)/G80*100</f>
        <v>49.210220673635305</v>
      </c>
      <c r="X80" s="35">
        <f>(H80-Q80)/H80*100</f>
        <v>64.300791556728228</v>
      </c>
      <c r="Y80" s="35">
        <f>(K80-T80)/K80*100</f>
        <v>28.083623693379785</v>
      </c>
    </row>
    <row r="81" spans="2:25">
      <c r="B81" s="16">
        <v>43732</v>
      </c>
      <c r="C81" s="17">
        <v>747.4</v>
      </c>
      <c r="D81" s="24">
        <v>19.82</v>
      </c>
      <c r="E81" s="25">
        <v>449.1</v>
      </c>
      <c r="F81" s="23">
        <v>42.2</v>
      </c>
      <c r="G81" s="18"/>
      <c r="H81" s="22"/>
      <c r="I81" s="18"/>
      <c r="J81" s="18"/>
      <c r="K81" s="22"/>
      <c r="L81" s="19"/>
      <c r="M81" s="18"/>
      <c r="N81" s="51">
        <v>40.799999999999997</v>
      </c>
      <c r="O81" s="19">
        <v>30.6</v>
      </c>
      <c r="P81" s="18"/>
      <c r="Q81" s="38"/>
      <c r="R81" s="18"/>
      <c r="S81" s="18"/>
      <c r="T81" s="21"/>
      <c r="U81" s="24">
        <f t="shared" si="2"/>
        <v>90.915163660654642</v>
      </c>
      <c r="V81" s="24">
        <f t="shared" si="3"/>
        <v>27.488151658767773</v>
      </c>
      <c r="W81" s="35"/>
      <c r="X81" s="35"/>
      <c r="Y81" s="35"/>
    </row>
    <row r="82" spans="2:25">
      <c r="B82" s="16">
        <v>43733</v>
      </c>
      <c r="C82" s="17">
        <v>1074.8</v>
      </c>
      <c r="D82" s="24">
        <v>61.49</v>
      </c>
      <c r="E82" s="25">
        <v>859.9</v>
      </c>
      <c r="F82" s="23">
        <v>48.2</v>
      </c>
      <c r="G82" s="18">
        <v>79.31</v>
      </c>
      <c r="H82" s="22">
        <f>G82-F82</f>
        <v>31.11</v>
      </c>
      <c r="I82" s="18">
        <v>0</v>
      </c>
      <c r="J82" s="18">
        <v>0</v>
      </c>
      <c r="K82" s="22">
        <f>G82+J82+I82</f>
        <v>79.31</v>
      </c>
      <c r="L82" s="19">
        <v>7.4</v>
      </c>
      <c r="M82" s="18">
        <v>6.74</v>
      </c>
      <c r="N82" s="51">
        <v>37.700000000000003</v>
      </c>
      <c r="O82" s="19">
        <v>24.3</v>
      </c>
      <c r="P82" s="18">
        <v>30.28</v>
      </c>
      <c r="Q82" s="38">
        <f>P82-O82</f>
        <v>5.98</v>
      </c>
      <c r="R82" s="18">
        <v>11.76</v>
      </c>
      <c r="S82" s="18">
        <v>17.18</v>
      </c>
      <c r="T82" s="21">
        <f>O82+Q82+R82+S82</f>
        <v>59.22</v>
      </c>
      <c r="U82" s="24">
        <f t="shared" si="2"/>
        <v>95.615769275497144</v>
      </c>
      <c r="V82" s="24">
        <f t="shared" si="3"/>
        <v>49.585062240663902</v>
      </c>
      <c r="W82" s="35">
        <f>(G82-P82)/G82*100</f>
        <v>61.820703568276379</v>
      </c>
      <c r="X82" s="35">
        <f>(H82-Q82)/H82*100</f>
        <v>80.777884924461588</v>
      </c>
      <c r="Y82" s="35">
        <f>(K82-T82)/K82*100</f>
        <v>25.330979699911744</v>
      </c>
    </row>
    <row r="83" spans="2:25">
      <c r="B83" s="16">
        <v>43734</v>
      </c>
      <c r="C83" s="17">
        <v>1233.5999999999999</v>
      </c>
      <c r="D83" s="24">
        <v>40.96</v>
      </c>
      <c r="E83" s="25">
        <v>828.5</v>
      </c>
      <c r="F83" s="23">
        <v>50.2</v>
      </c>
      <c r="G83" s="18"/>
      <c r="H83" s="22"/>
      <c r="I83" s="18"/>
      <c r="J83" s="18"/>
      <c r="K83" s="22"/>
      <c r="L83" s="19"/>
      <c r="M83" s="18"/>
      <c r="N83" s="51">
        <v>36.6</v>
      </c>
      <c r="O83" s="19">
        <v>21.4</v>
      </c>
      <c r="P83" s="18"/>
      <c r="Q83" s="38"/>
      <c r="R83" s="18"/>
      <c r="S83" s="18"/>
      <c r="T83" s="21"/>
      <c r="U83" s="24">
        <f t="shared" si="2"/>
        <v>95.58237779118889</v>
      </c>
      <c r="V83" s="24">
        <f t="shared" si="3"/>
        <v>57.370517928286858</v>
      </c>
      <c r="W83" s="35"/>
      <c r="X83" s="35"/>
      <c r="Y83" s="35"/>
    </row>
    <row r="84" spans="2:25">
      <c r="B84" s="16">
        <v>43735</v>
      </c>
      <c r="C84" s="25">
        <v>1704.2</v>
      </c>
      <c r="D84" s="25">
        <v>167.41</v>
      </c>
      <c r="E84" s="25">
        <v>637.29999999999995</v>
      </c>
      <c r="F84" s="32">
        <v>61.7</v>
      </c>
      <c r="G84" s="18">
        <v>98.77</v>
      </c>
      <c r="H84" s="22">
        <f>G84-F84</f>
        <v>37.069999999999993</v>
      </c>
      <c r="I84" s="18">
        <v>0</v>
      </c>
      <c r="J84" s="18">
        <v>0.14000000000000001</v>
      </c>
      <c r="K84" s="22">
        <f>G84+J84+I84</f>
        <v>98.91</v>
      </c>
      <c r="L84" s="19"/>
      <c r="M84" s="18">
        <v>6.56</v>
      </c>
      <c r="N84" s="36">
        <v>37.6</v>
      </c>
      <c r="O84" s="18">
        <v>21.9</v>
      </c>
      <c r="P84" s="18">
        <v>27.3</v>
      </c>
      <c r="Q84" s="38">
        <f>P84-O84</f>
        <v>5.4000000000000021</v>
      </c>
      <c r="R84" s="18">
        <v>11.72</v>
      </c>
      <c r="S84" s="18">
        <v>28.67</v>
      </c>
      <c r="T84" s="21">
        <f>O84+Q84+R84+S84</f>
        <v>67.69</v>
      </c>
      <c r="U84" s="24">
        <f t="shared" si="2"/>
        <v>94.100109838380661</v>
      </c>
      <c r="V84" s="24">
        <f t="shared" si="3"/>
        <v>64.505672609400335</v>
      </c>
      <c r="W84" s="35">
        <f>(G84-P84)/G84*100</f>
        <v>72.360028348688871</v>
      </c>
      <c r="X84" s="35">
        <f>(H84-Q84)/H84*100</f>
        <v>85.432964661451308</v>
      </c>
      <c r="Y84" s="35">
        <f>(K84-T84)/K84*100</f>
        <v>31.564048124557679</v>
      </c>
    </row>
    <row r="85" spans="2:25">
      <c r="B85" s="16">
        <v>43736</v>
      </c>
      <c r="C85" s="25">
        <v>1530.9</v>
      </c>
      <c r="D85" s="25">
        <v>51.67</v>
      </c>
      <c r="E85" s="25">
        <v>809.9</v>
      </c>
      <c r="F85" s="32">
        <v>59.2</v>
      </c>
      <c r="G85" s="18"/>
      <c r="H85" s="22"/>
      <c r="I85" s="18"/>
      <c r="J85" s="18"/>
      <c r="K85" s="22"/>
      <c r="L85" s="19"/>
      <c r="M85" s="18"/>
      <c r="N85" s="36">
        <v>53.2</v>
      </c>
      <c r="O85" s="18">
        <v>20.7</v>
      </c>
      <c r="P85" s="18"/>
      <c r="Q85" s="38"/>
      <c r="R85" s="18"/>
      <c r="S85" s="18"/>
      <c r="T85" s="21"/>
      <c r="U85" s="24">
        <f t="shared" si="2"/>
        <v>93.431287813310277</v>
      </c>
      <c r="V85" s="24">
        <f t="shared" si="3"/>
        <v>65.03378378378379</v>
      </c>
      <c r="W85" s="35"/>
      <c r="X85" s="35"/>
      <c r="Y85" s="35"/>
    </row>
    <row r="86" spans="2:25">
      <c r="B86" s="16">
        <v>43737</v>
      </c>
      <c r="C86" s="25">
        <v>4596.1000000000004</v>
      </c>
      <c r="D86" s="25">
        <v>31.51</v>
      </c>
      <c r="E86" s="25">
        <v>735.5</v>
      </c>
      <c r="F86" s="32">
        <v>39.4</v>
      </c>
      <c r="G86" s="18"/>
      <c r="H86" s="22"/>
      <c r="I86" s="18"/>
      <c r="J86" s="18"/>
      <c r="K86" s="22"/>
      <c r="L86" s="19"/>
      <c r="M86" s="18"/>
      <c r="N86" s="36">
        <v>46.2</v>
      </c>
      <c r="O86" s="18">
        <v>17.5</v>
      </c>
      <c r="P86" s="18"/>
      <c r="Q86" s="38"/>
      <c r="R86" s="18"/>
      <c r="S86" s="18"/>
      <c r="T86" s="21"/>
      <c r="U86" s="24">
        <f t="shared" si="2"/>
        <v>93.718558803535004</v>
      </c>
      <c r="V86" s="24">
        <f t="shared" si="3"/>
        <v>55.583756345177662</v>
      </c>
      <c r="W86" s="35"/>
      <c r="X86" s="35"/>
      <c r="Y86" s="35"/>
    </row>
    <row r="87" spans="2:25">
      <c r="B87" s="16">
        <v>43738</v>
      </c>
      <c r="C87" s="25">
        <v>7560.1</v>
      </c>
      <c r="D87" s="25">
        <v>53.22</v>
      </c>
      <c r="E87" s="25">
        <v>843.1</v>
      </c>
      <c r="F87" s="32">
        <v>34.799999999999997</v>
      </c>
      <c r="G87" s="18">
        <v>61.66</v>
      </c>
      <c r="H87" s="22">
        <f>G87-F87</f>
        <v>26.86</v>
      </c>
      <c r="I87" s="18">
        <v>0</v>
      </c>
      <c r="J87" s="18">
        <v>0</v>
      </c>
      <c r="K87" s="22">
        <f>G87+J87+I87</f>
        <v>61.66</v>
      </c>
      <c r="L87" s="19"/>
      <c r="M87" s="18">
        <v>10.98</v>
      </c>
      <c r="N87" s="36">
        <v>47.9</v>
      </c>
      <c r="O87" s="18">
        <v>13.2</v>
      </c>
      <c r="P87" s="18">
        <v>15.34</v>
      </c>
      <c r="Q87" s="38">
        <f>P87-O87</f>
        <v>2.1400000000000006</v>
      </c>
      <c r="R87" s="18">
        <v>24.72</v>
      </c>
      <c r="S87" s="18">
        <v>21.52</v>
      </c>
      <c r="T87" s="21">
        <f>O87+Q87+R87+S87</f>
        <v>61.58</v>
      </c>
      <c r="U87" s="24">
        <f t="shared" si="2"/>
        <v>94.31858617008659</v>
      </c>
      <c r="V87" s="24">
        <f t="shared" si="3"/>
        <v>62.068965517241381</v>
      </c>
      <c r="W87" s="35">
        <f>(G87-P87)/G87*100</f>
        <v>75.121634771326612</v>
      </c>
      <c r="X87" s="35">
        <f>(H87-Q87)/H87*100</f>
        <v>92.032762472077437</v>
      </c>
      <c r="Y87" s="35">
        <f>(K87-T87)/K87*100</f>
        <v>0.1297437560817358</v>
      </c>
    </row>
    <row r="88" spans="2:25">
      <c r="B88" s="16">
        <v>43739</v>
      </c>
      <c r="C88" s="25">
        <v>9099.7000000000007</v>
      </c>
      <c r="D88" s="25">
        <v>68.58</v>
      </c>
      <c r="E88" s="25">
        <v>690.2</v>
      </c>
      <c r="F88" s="32">
        <v>30.9</v>
      </c>
      <c r="G88" s="32"/>
      <c r="H88" s="22"/>
      <c r="I88" s="32"/>
      <c r="J88" s="32"/>
      <c r="K88" s="22"/>
      <c r="L88" s="19"/>
      <c r="M88" s="18"/>
      <c r="N88" s="36">
        <v>39.799999999999997</v>
      </c>
      <c r="O88" s="18">
        <v>3.2</v>
      </c>
      <c r="P88" s="18"/>
      <c r="Q88" s="38"/>
      <c r="R88" s="23"/>
      <c r="S88" s="23"/>
      <c r="T88" s="21"/>
      <c r="U88" s="24">
        <f t="shared" si="2"/>
        <v>94.233555491161994</v>
      </c>
      <c r="V88" s="24">
        <f t="shared" si="3"/>
        <v>89.644012944983814</v>
      </c>
      <c r="W88" s="35"/>
      <c r="X88" s="35"/>
      <c r="Y88" s="35"/>
    </row>
    <row r="89" spans="2:25">
      <c r="B89" s="16">
        <v>43740</v>
      </c>
      <c r="C89" s="25">
        <v>9160</v>
      </c>
      <c r="D89" s="25">
        <v>48.19</v>
      </c>
      <c r="E89" s="25">
        <v>797.8</v>
      </c>
      <c r="F89" s="32">
        <v>22.1</v>
      </c>
      <c r="G89" s="32">
        <v>46.72</v>
      </c>
      <c r="H89" s="22">
        <f>G89-F89</f>
        <v>24.619999999999997</v>
      </c>
      <c r="I89" s="32">
        <v>0</v>
      </c>
      <c r="J89" s="32">
        <v>0.88</v>
      </c>
      <c r="K89" s="22">
        <f>G89+J89+I89</f>
        <v>47.6</v>
      </c>
      <c r="L89" s="19">
        <v>8.1999999999999993</v>
      </c>
      <c r="M89" s="18">
        <v>0</v>
      </c>
      <c r="N89" s="36">
        <v>51.8</v>
      </c>
      <c r="O89" s="18">
        <v>1.1000000000000001</v>
      </c>
      <c r="P89" s="18">
        <v>3.39</v>
      </c>
      <c r="Q89" s="38">
        <f>P89-O89</f>
        <v>2.29</v>
      </c>
      <c r="R89" s="23">
        <v>22.58</v>
      </c>
      <c r="S89" s="23">
        <v>3.18</v>
      </c>
      <c r="T89" s="21">
        <f>O89+Q89+R89+S89</f>
        <v>29.15</v>
      </c>
      <c r="U89" s="24">
        <f t="shared" si="2"/>
        <v>93.507144647781402</v>
      </c>
      <c r="V89" s="24">
        <f t="shared" si="3"/>
        <v>95.02262443438913</v>
      </c>
      <c r="W89" s="35">
        <f>(G89-P89)/G89*100</f>
        <v>92.74400684931507</v>
      </c>
      <c r="X89" s="35">
        <f>(H89-Q89)/H89*100</f>
        <v>90.698619008935836</v>
      </c>
      <c r="Y89" s="35">
        <f>(K89-T89)/K89*100</f>
        <v>38.760504201680682</v>
      </c>
    </row>
    <row r="90" spans="2:25">
      <c r="B90" s="16">
        <v>43741</v>
      </c>
      <c r="C90" s="25">
        <v>8349</v>
      </c>
      <c r="D90" s="25">
        <v>52.09</v>
      </c>
      <c r="E90" s="25">
        <v>812.1</v>
      </c>
      <c r="F90" s="32">
        <v>27.8</v>
      </c>
      <c r="G90" s="32"/>
      <c r="H90" s="22"/>
      <c r="I90" s="32"/>
      <c r="J90" s="32"/>
      <c r="K90" s="22"/>
      <c r="L90" s="19"/>
      <c r="M90" s="18"/>
      <c r="N90" s="36">
        <v>53.3</v>
      </c>
      <c r="O90" s="18">
        <v>0.9</v>
      </c>
      <c r="P90" s="18"/>
      <c r="Q90" s="38"/>
      <c r="R90" s="23"/>
      <c r="S90" s="23"/>
      <c r="T90" s="21"/>
      <c r="U90" s="24">
        <f t="shared" si="2"/>
        <v>93.436768870828729</v>
      </c>
      <c r="V90" s="24">
        <f t="shared" si="3"/>
        <v>96.762589928057565</v>
      </c>
      <c r="W90" s="35"/>
      <c r="X90" s="35"/>
      <c r="Y90" s="35"/>
    </row>
    <row r="91" spans="2:25">
      <c r="B91" s="16">
        <v>43742</v>
      </c>
      <c r="C91" s="25">
        <v>8262.9</v>
      </c>
      <c r="D91" s="25">
        <v>96.84</v>
      </c>
      <c r="E91" s="25">
        <v>678.6</v>
      </c>
      <c r="F91" s="32">
        <v>23.8</v>
      </c>
      <c r="G91" s="32">
        <v>61.66</v>
      </c>
      <c r="H91" s="22">
        <f>G91-F91</f>
        <v>37.86</v>
      </c>
      <c r="I91" s="32">
        <v>0</v>
      </c>
      <c r="J91" s="32">
        <v>0</v>
      </c>
      <c r="K91" s="22">
        <f>G91+J91+I91</f>
        <v>61.66</v>
      </c>
      <c r="L91" s="19"/>
      <c r="M91" s="18">
        <v>7.58</v>
      </c>
      <c r="N91" s="36">
        <v>42.2</v>
      </c>
      <c r="O91" s="18">
        <v>1.4</v>
      </c>
      <c r="P91" s="18">
        <v>4.08</v>
      </c>
      <c r="Q91" s="38">
        <f>P91-O91</f>
        <v>2.68</v>
      </c>
      <c r="R91" s="23">
        <v>23.79</v>
      </c>
      <c r="S91" s="23">
        <v>4.41</v>
      </c>
      <c r="T91" s="21">
        <f>O91+Q91+R91+S91</f>
        <v>32.28</v>
      </c>
      <c r="U91" s="24">
        <f t="shared" si="2"/>
        <v>93.781314470969633</v>
      </c>
      <c r="V91" s="24">
        <f t="shared" si="3"/>
        <v>94.117647058823536</v>
      </c>
      <c r="W91" s="35">
        <f>(G91-P91)/G91*100</f>
        <v>93.383068439831334</v>
      </c>
      <c r="X91" s="35">
        <f>(H91-Q91)/H91*100</f>
        <v>92.921288959323817</v>
      </c>
      <c r="Y91" s="35">
        <f>(K91-T91)/K91*100</f>
        <v>47.648394421018487</v>
      </c>
    </row>
    <row r="92" spans="2:25">
      <c r="B92" s="16">
        <v>43743</v>
      </c>
      <c r="C92" s="25">
        <v>9841.7000000000007</v>
      </c>
      <c r="D92" s="25">
        <v>80.28</v>
      </c>
      <c r="E92" s="25">
        <v>1027.9000000000001</v>
      </c>
      <c r="F92" s="32">
        <v>34.1</v>
      </c>
      <c r="G92" s="32"/>
      <c r="H92" s="22"/>
      <c r="I92" s="32"/>
      <c r="J92" s="32"/>
      <c r="K92" s="22"/>
      <c r="L92" s="19"/>
      <c r="M92" s="18"/>
      <c r="N92" s="36">
        <v>53.1</v>
      </c>
      <c r="O92" s="18">
        <v>3.4</v>
      </c>
      <c r="P92" s="18"/>
      <c r="Q92" s="38"/>
      <c r="R92" s="23"/>
      <c r="S92" s="23"/>
      <c r="T92" s="21"/>
      <c r="U92" s="24">
        <f t="shared" si="2"/>
        <v>94.834127833446829</v>
      </c>
      <c r="V92" s="24">
        <f t="shared" si="3"/>
        <v>90.029325513196483</v>
      </c>
      <c r="W92" s="35"/>
      <c r="X92" s="35"/>
      <c r="Y92" s="35"/>
    </row>
    <row r="93" spans="2:25">
      <c r="B93" s="16">
        <v>43744</v>
      </c>
      <c r="C93" s="25">
        <v>8999.2000000000007</v>
      </c>
      <c r="D93" s="25">
        <v>36.380000000000003</v>
      </c>
      <c r="E93" s="25">
        <v>972.8</v>
      </c>
      <c r="F93" s="32">
        <v>37.4</v>
      </c>
      <c r="G93" s="32"/>
      <c r="H93" s="22"/>
      <c r="I93" s="32"/>
      <c r="J93" s="32"/>
      <c r="K93" s="22"/>
      <c r="L93" s="19"/>
      <c r="M93" s="18"/>
      <c r="N93" s="36">
        <v>51.3</v>
      </c>
      <c r="O93" s="18">
        <v>5.0999999999999996</v>
      </c>
      <c r="P93" s="18"/>
      <c r="Q93" s="38"/>
      <c r="R93" s="23"/>
      <c r="S93" s="23"/>
      <c r="T93" s="21"/>
      <c r="U93" s="24">
        <f t="shared" si="2"/>
        <v>94.7265625</v>
      </c>
      <c r="V93" s="24">
        <f t="shared" si="3"/>
        <v>86.36363636363636</v>
      </c>
      <c r="W93" s="35"/>
      <c r="X93" s="35"/>
      <c r="Y93" s="35"/>
    </row>
    <row r="94" spans="2:25">
      <c r="B94" s="16">
        <v>43745</v>
      </c>
      <c r="C94" s="25">
        <v>10318.299999999999</v>
      </c>
      <c r="D94" s="25">
        <v>128.13999999999999</v>
      </c>
      <c r="E94" s="25">
        <v>1337.4</v>
      </c>
      <c r="F94" s="32">
        <v>25.8</v>
      </c>
      <c r="G94" s="32">
        <v>63.97</v>
      </c>
      <c r="H94" s="22">
        <f>G94-F94</f>
        <v>38.17</v>
      </c>
      <c r="I94" s="32">
        <v>0.86</v>
      </c>
      <c r="J94" s="32">
        <v>1.01</v>
      </c>
      <c r="K94" s="22">
        <f>G94+J94+I94</f>
        <v>65.84</v>
      </c>
      <c r="L94" s="19"/>
      <c r="M94" s="18">
        <v>3.06</v>
      </c>
      <c r="N94" s="36">
        <v>41.1</v>
      </c>
      <c r="O94" s="18">
        <v>1.1000000000000001</v>
      </c>
      <c r="P94" s="18">
        <v>3.08</v>
      </c>
      <c r="Q94" s="38">
        <f>P94-O94</f>
        <v>1.98</v>
      </c>
      <c r="R94" s="23">
        <v>20.73</v>
      </c>
      <c r="S94" s="23">
        <v>5.47</v>
      </c>
      <c r="T94" s="21">
        <f>O94+Q94+R94+S94</f>
        <v>29.28</v>
      </c>
      <c r="U94" s="24">
        <f t="shared" si="2"/>
        <v>96.926873037236433</v>
      </c>
      <c r="V94" s="24">
        <f t="shared" si="3"/>
        <v>95.736434108527121</v>
      </c>
      <c r="W94" s="35">
        <f>(G94-P94)/G94*100</f>
        <v>95.18524308269501</v>
      </c>
      <c r="X94" s="35">
        <f>(H94-Q94)/H94*100</f>
        <v>94.812680115273778</v>
      </c>
      <c r="Y94" s="35">
        <f>(K94-T94)/K94*100</f>
        <v>55.528554070473881</v>
      </c>
    </row>
    <row r="95" spans="2:25">
      <c r="B95" s="16">
        <v>43746</v>
      </c>
      <c r="C95" s="25">
        <v>10464.1</v>
      </c>
      <c r="D95" s="25">
        <v>104.12</v>
      </c>
      <c r="E95" s="25">
        <v>999.7</v>
      </c>
      <c r="F95" s="32">
        <v>22.4</v>
      </c>
      <c r="G95" s="32"/>
      <c r="H95" s="22"/>
      <c r="I95" s="32"/>
      <c r="J95" s="32"/>
      <c r="K95" s="22"/>
      <c r="L95" s="19"/>
      <c r="M95" s="18"/>
      <c r="N95" s="36">
        <v>36.1</v>
      </c>
      <c r="O95" s="18">
        <v>0.8</v>
      </c>
      <c r="P95" s="18"/>
      <c r="Q95" s="38"/>
      <c r="R95" s="23"/>
      <c r="S95" s="23"/>
      <c r="T95" s="21"/>
      <c r="U95" s="24">
        <f t="shared" si="2"/>
        <v>96.388916675002505</v>
      </c>
      <c r="V95" s="24">
        <f t="shared" si="3"/>
        <v>96.428571428571431</v>
      </c>
      <c r="W95" s="35"/>
      <c r="X95" s="35"/>
      <c r="Y95" s="35"/>
    </row>
    <row r="96" spans="2:25">
      <c r="B96" s="16">
        <v>43747</v>
      </c>
      <c r="C96" s="25">
        <v>9751.7999999999993</v>
      </c>
      <c r="D96" s="25">
        <v>146.91999999999999</v>
      </c>
      <c r="E96" s="25">
        <v>951</v>
      </c>
      <c r="F96" s="32">
        <v>27.6</v>
      </c>
      <c r="G96" s="32">
        <v>61.66</v>
      </c>
      <c r="H96" s="22">
        <f>G96-F96</f>
        <v>34.059999999999995</v>
      </c>
      <c r="I96" s="32">
        <v>0</v>
      </c>
      <c r="J96" s="32">
        <v>0.34</v>
      </c>
      <c r="K96" s="22">
        <f>G96+J96+I96</f>
        <v>62</v>
      </c>
      <c r="L96" s="19">
        <v>8.3000000000000007</v>
      </c>
      <c r="M96" s="18">
        <v>0</v>
      </c>
      <c r="N96" s="36">
        <v>50.2</v>
      </c>
      <c r="O96" s="18">
        <v>2.5</v>
      </c>
      <c r="P96" s="18">
        <v>4.57</v>
      </c>
      <c r="Q96" s="38">
        <f>P96-O96</f>
        <v>2.0700000000000003</v>
      </c>
      <c r="R96" s="23">
        <v>27.81</v>
      </c>
      <c r="S96" s="23">
        <v>2.33</v>
      </c>
      <c r="T96" s="21">
        <f>O96+Q96+R96+S96</f>
        <v>34.709999999999994</v>
      </c>
      <c r="U96" s="24">
        <f t="shared" si="2"/>
        <v>94.721345951629857</v>
      </c>
      <c r="V96" s="24">
        <f t="shared" si="3"/>
        <v>90.94202898550725</v>
      </c>
      <c r="W96" s="35">
        <f>(G96-P96)/G96*100</f>
        <v>92.588387933830688</v>
      </c>
      <c r="X96" s="35">
        <f>(H96-Q96)/H96*100</f>
        <v>93.922489724016444</v>
      </c>
      <c r="Y96" s="35">
        <f>(K96-T96)/K96*100</f>
        <v>44.016129032258071</v>
      </c>
    </row>
    <row r="97" spans="2:25">
      <c r="B97" s="16">
        <v>43748</v>
      </c>
      <c r="C97" s="25">
        <v>10104.4</v>
      </c>
      <c r="D97" s="25">
        <v>132.38</v>
      </c>
      <c r="E97" s="25">
        <v>1122.0999999999999</v>
      </c>
      <c r="F97" s="32">
        <v>30</v>
      </c>
      <c r="G97" s="32"/>
      <c r="H97" s="22"/>
      <c r="I97" s="32"/>
      <c r="J97" s="32"/>
      <c r="K97" s="22"/>
      <c r="L97" s="19"/>
      <c r="M97" s="18"/>
      <c r="N97" s="36">
        <v>59</v>
      </c>
      <c r="O97" s="18">
        <v>4.8</v>
      </c>
      <c r="P97" s="18"/>
      <c r="Q97" s="38"/>
      <c r="R97" s="23"/>
      <c r="S97" s="23"/>
      <c r="T97" s="21"/>
      <c r="U97" s="24">
        <f t="shared" si="2"/>
        <v>94.742001604135112</v>
      </c>
      <c r="V97" s="24">
        <f t="shared" si="3"/>
        <v>84</v>
      </c>
      <c r="W97" s="35"/>
      <c r="X97" s="35"/>
      <c r="Y97" s="35"/>
    </row>
    <row r="98" spans="2:25">
      <c r="B98" s="16">
        <v>43749</v>
      </c>
      <c r="C98" s="25">
        <v>10181</v>
      </c>
      <c r="D98" s="25">
        <v>127.07</v>
      </c>
      <c r="E98" s="25">
        <v>1073.9000000000001</v>
      </c>
      <c r="F98" s="32">
        <v>24.7</v>
      </c>
      <c r="G98" s="32">
        <v>48.22</v>
      </c>
      <c r="H98" s="22">
        <f>G98-F98</f>
        <v>23.52</v>
      </c>
      <c r="I98" s="32">
        <v>0</v>
      </c>
      <c r="J98" s="32">
        <v>0.09</v>
      </c>
      <c r="K98" s="22">
        <f>G98+J98+I98</f>
        <v>48.31</v>
      </c>
      <c r="L98" s="19"/>
      <c r="M98" s="18">
        <v>0</v>
      </c>
      <c r="N98" s="36">
        <v>51.4</v>
      </c>
      <c r="O98" s="18">
        <v>4.9000000000000004</v>
      </c>
      <c r="P98" s="18">
        <v>8.27</v>
      </c>
      <c r="Q98" s="38">
        <f>P98-O98</f>
        <v>3.3699999999999992</v>
      </c>
      <c r="R98" s="23">
        <v>26.35</v>
      </c>
      <c r="S98" s="23">
        <v>2.35</v>
      </c>
      <c r="T98" s="21">
        <f>O98+Q98+R98+S98</f>
        <v>36.970000000000006</v>
      </c>
      <c r="U98" s="24">
        <f t="shared" si="2"/>
        <v>95.213707049073477</v>
      </c>
      <c r="V98" s="24">
        <f t="shared" si="3"/>
        <v>80.161943319838045</v>
      </c>
      <c r="W98" s="35">
        <f>(G98-P98)/G98*100</f>
        <v>82.849440066362519</v>
      </c>
      <c r="X98" s="35">
        <f>(H98-Q98)/H98*100</f>
        <v>85.671768707482983</v>
      </c>
      <c r="Y98" s="35">
        <f>(K98-T98)/K98*100</f>
        <v>23.473400952183805</v>
      </c>
    </row>
    <row r="99" spans="2:25">
      <c r="B99" s="16">
        <v>43750</v>
      </c>
      <c r="C99" s="25">
        <v>9486</v>
      </c>
      <c r="D99" s="25">
        <v>55.92</v>
      </c>
      <c r="E99" s="25">
        <v>1112.9000000000001</v>
      </c>
      <c r="F99" s="32">
        <v>26</v>
      </c>
      <c r="G99" s="32"/>
      <c r="H99" s="22"/>
      <c r="I99" s="32"/>
      <c r="J99" s="32"/>
      <c r="K99" s="22"/>
      <c r="L99" s="19"/>
      <c r="M99" s="18"/>
      <c r="N99" s="36">
        <v>48.8</v>
      </c>
      <c r="O99" s="18">
        <v>2.6</v>
      </c>
      <c r="P99" s="18"/>
      <c r="Q99" s="38"/>
      <c r="R99" s="23"/>
      <c r="S99" s="23"/>
      <c r="T99" s="21"/>
      <c r="U99" s="24">
        <f t="shared" si="2"/>
        <v>95.615059753796388</v>
      </c>
      <c r="V99" s="24">
        <f t="shared" si="3"/>
        <v>89.999999999999986</v>
      </c>
      <c r="W99" s="35"/>
      <c r="X99" s="35"/>
      <c r="Y99" s="35"/>
    </row>
    <row r="100" spans="2:25">
      <c r="B100" s="16">
        <v>43751</v>
      </c>
      <c r="C100" s="25">
        <v>9163</v>
      </c>
      <c r="D100" s="25">
        <v>53.64</v>
      </c>
      <c r="E100" s="25">
        <v>1206.4000000000001</v>
      </c>
      <c r="F100" s="32">
        <v>31.6</v>
      </c>
      <c r="G100" s="32"/>
      <c r="H100" s="22"/>
      <c r="I100" s="32"/>
      <c r="J100" s="32"/>
      <c r="K100" s="22"/>
      <c r="L100" s="19"/>
      <c r="M100" s="18"/>
      <c r="N100" s="36">
        <v>54.5</v>
      </c>
      <c r="O100" s="18">
        <v>1.7</v>
      </c>
      <c r="P100" s="18"/>
      <c r="Q100" s="38"/>
      <c r="R100" s="23"/>
      <c r="S100" s="23"/>
      <c r="T100" s="21"/>
      <c r="U100" s="24">
        <f t="shared" si="2"/>
        <v>95.482427055702928</v>
      </c>
      <c r="V100" s="24">
        <f t="shared" si="3"/>
        <v>94.620253164556971</v>
      </c>
      <c r="W100" s="35"/>
      <c r="X100" s="35"/>
      <c r="Y100" s="35"/>
    </row>
    <row r="101" spans="2:25">
      <c r="B101" s="16">
        <v>43752</v>
      </c>
      <c r="C101" s="25">
        <v>9909.2000000000007</v>
      </c>
      <c r="D101" s="25">
        <v>87.21</v>
      </c>
      <c r="E101" s="25">
        <v>1341.9</v>
      </c>
      <c r="F101" s="32">
        <v>33.6</v>
      </c>
      <c r="G101" s="32">
        <v>69.63</v>
      </c>
      <c r="H101" s="22">
        <f>G101-F101</f>
        <v>36.029999999999994</v>
      </c>
      <c r="I101" s="32">
        <v>0</v>
      </c>
      <c r="J101" s="32">
        <v>0.26</v>
      </c>
      <c r="K101" s="22">
        <f>G101+J101+I101</f>
        <v>69.89</v>
      </c>
      <c r="L101" s="19"/>
      <c r="M101" s="18">
        <v>0</v>
      </c>
      <c r="N101" s="36">
        <v>47.6</v>
      </c>
      <c r="O101" s="18">
        <v>0.8</v>
      </c>
      <c r="P101" s="18">
        <v>3.39</v>
      </c>
      <c r="Q101" s="38">
        <f>P101-O101</f>
        <v>2.59</v>
      </c>
      <c r="R101" s="23">
        <v>26.12</v>
      </c>
      <c r="S101" s="23">
        <v>2.15</v>
      </c>
      <c r="T101" s="21">
        <f>O101+Q101+R101+S101</f>
        <v>31.66</v>
      </c>
      <c r="U101" s="24">
        <f t="shared" si="2"/>
        <v>96.452790818988007</v>
      </c>
      <c r="V101" s="24">
        <f t="shared" si="3"/>
        <v>97.61904761904762</v>
      </c>
      <c r="W101" s="35">
        <f>(G101-P101)/G101*100</f>
        <v>95.131408875484709</v>
      </c>
      <c r="X101" s="35">
        <f>(H101-Q101)/H101*100</f>
        <v>92.811545933943933</v>
      </c>
      <c r="Y101" s="35">
        <f>(K101-T101)/K101*100</f>
        <v>54.700243239376164</v>
      </c>
    </row>
    <row r="102" spans="2:25">
      <c r="B102" s="16">
        <v>43753</v>
      </c>
      <c r="C102" s="25">
        <v>10164.700000000001</v>
      </c>
      <c r="D102" s="25">
        <v>96.11</v>
      </c>
      <c r="E102" s="25">
        <v>1198.2</v>
      </c>
      <c r="F102" s="32">
        <v>38.799999999999997</v>
      </c>
      <c r="G102" s="32"/>
      <c r="H102" s="22"/>
      <c r="I102" s="32"/>
      <c r="J102" s="32"/>
      <c r="K102" s="22"/>
      <c r="L102" s="19"/>
      <c r="M102" s="18"/>
      <c r="N102" s="36">
        <v>49.2</v>
      </c>
      <c r="O102" s="18">
        <v>2.6</v>
      </c>
      <c r="P102" s="18"/>
      <c r="Q102" s="38"/>
      <c r="R102" s="23"/>
      <c r="S102" s="23"/>
      <c r="T102" s="21"/>
      <c r="U102" s="24">
        <f t="shared" si="2"/>
        <v>95.893840761141718</v>
      </c>
      <c r="V102" s="24">
        <f t="shared" si="3"/>
        <v>93.298969072164937</v>
      </c>
      <c r="W102" s="35"/>
      <c r="X102" s="35"/>
      <c r="Y102" s="35"/>
    </row>
    <row r="103" spans="2:25">
      <c r="B103" s="16">
        <v>43754</v>
      </c>
      <c r="C103" s="25">
        <v>10225.4</v>
      </c>
      <c r="D103" s="25">
        <v>76.31</v>
      </c>
      <c r="E103" s="25">
        <v>1016.9</v>
      </c>
      <c r="F103" s="32">
        <v>33.700000000000003</v>
      </c>
      <c r="G103" s="32">
        <v>70.63</v>
      </c>
      <c r="H103" s="22">
        <f>G103-F103</f>
        <v>36.929999999999993</v>
      </c>
      <c r="I103" s="32">
        <v>0</v>
      </c>
      <c r="J103" s="32">
        <v>0.25</v>
      </c>
      <c r="K103" s="22">
        <f>G103+J103+I103</f>
        <v>70.88</v>
      </c>
      <c r="L103" s="19">
        <v>8.1</v>
      </c>
      <c r="M103" s="18">
        <v>1.08</v>
      </c>
      <c r="N103" s="36">
        <v>42.7</v>
      </c>
      <c r="O103" s="18">
        <v>1.9</v>
      </c>
      <c r="P103" s="18">
        <v>4.03</v>
      </c>
      <c r="Q103" s="38">
        <f>P103-O103</f>
        <v>2.1300000000000003</v>
      </c>
      <c r="R103" s="23">
        <v>30.79</v>
      </c>
      <c r="S103" s="23">
        <v>1.1000000000000001</v>
      </c>
      <c r="T103" s="21">
        <f>O103+Q103+R103+S103</f>
        <v>35.92</v>
      </c>
      <c r="U103" s="24">
        <f t="shared" si="2"/>
        <v>95.800963713246134</v>
      </c>
      <c r="V103" s="24">
        <f t="shared" si="3"/>
        <v>94.362017804154306</v>
      </c>
      <c r="W103" s="35">
        <f>(G103-P103)/G103*100</f>
        <v>94.294209259521438</v>
      </c>
      <c r="X103" s="35">
        <f>(H103-Q103)/H103*100</f>
        <v>94.232331437855393</v>
      </c>
      <c r="Y103" s="35">
        <f>(K103-T103)/K103*100</f>
        <v>49.322799097065456</v>
      </c>
    </row>
    <row r="104" spans="2:25">
      <c r="B104" s="16">
        <v>43755</v>
      </c>
      <c r="C104" s="25">
        <v>9956.2999999999993</v>
      </c>
      <c r="D104" s="25">
        <v>56.63</v>
      </c>
      <c r="E104" s="25">
        <v>1145.8</v>
      </c>
      <c r="F104" s="32">
        <v>48.4</v>
      </c>
      <c r="G104" s="32"/>
      <c r="H104" s="22"/>
      <c r="I104" s="32"/>
      <c r="J104" s="32"/>
      <c r="K104" s="22"/>
      <c r="L104" s="19"/>
      <c r="M104" s="18"/>
      <c r="N104" s="36">
        <v>55.7</v>
      </c>
      <c r="O104" s="18">
        <v>1.6</v>
      </c>
      <c r="P104" s="18"/>
      <c r="Q104" s="38"/>
      <c r="R104" s="23"/>
      <c r="S104" s="23"/>
      <c r="T104" s="21"/>
      <c r="U104" s="24">
        <f t="shared" si="2"/>
        <v>95.138767673241404</v>
      </c>
      <c r="V104" s="24">
        <f t="shared" si="3"/>
        <v>96.694214876033058</v>
      </c>
      <c r="W104" s="35"/>
      <c r="X104" s="35"/>
      <c r="Y104" s="35"/>
    </row>
    <row r="105" spans="2:25">
      <c r="B105" s="16">
        <v>43756</v>
      </c>
      <c r="C105" s="25">
        <v>9572.7000000000007</v>
      </c>
      <c r="D105" s="25">
        <v>81.010000000000005</v>
      </c>
      <c r="E105" s="25">
        <v>1146.4000000000001</v>
      </c>
      <c r="F105" s="32">
        <v>34</v>
      </c>
      <c r="G105" s="32">
        <v>66.930000000000007</v>
      </c>
      <c r="H105" s="22">
        <f>G105-F105</f>
        <v>32.930000000000007</v>
      </c>
      <c r="I105" s="32">
        <v>0</v>
      </c>
      <c r="J105" s="32">
        <v>0.16</v>
      </c>
      <c r="K105" s="22">
        <f>G105+J105+I105</f>
        <v>67.09</v>
      </c>
      <c r="L105" s="19"/>
      <c r="M105" s="18">
        <v>1.86</v>
      </c>
      <c r="N105" s="36">
        <v>50.2</v>
      </c>
      <c r="O105" s="18">
        <v>1.3</v>
      </c>
      <c r="P105" s="18">
        <v>3.63</v>
      </c>
      <c r="Q105" s="38">
        <f>P105-O105</f>
        <v>2.33</v>
      </c>
      <c r="R105" s="23">
        <v>46.01</v>
      </c>
      <c r="S105" s="23">
        <v>2.58</v>
      </c>
      <c r="T105" s="21">
        <f>O105+Q105+R105+S105</f>
        <v>52.22</v>
      </c>
      <c r="U105" s="24">
        <f t="shared" si="2"/>
        <v>95.621074668527555</v>
      </c>
      <c r="V105" s="24">
        <f t="shared" si="3"/>
        <v>96.176470588235304</v>
      </c>
      <c r="W105" s="35">
        <f>(G105-P105)/G105*100</f>
        <v>94.576423128641864</v>
      </c>
      <c r="X105" s="35">
        <f>(H105-Q105)/H105*100</f>
        <v>92.924385059216533</v>
      </c>
      <c r="Y105" s="35">
        <f>(K105-T105)/K105*100</f>
        <v>22.164256968251607</v>
      </c>
    </row>
    <row r="106" spans="2:25">
      <c r="B106" s="16">
        <v>43757</v>
      </c>
      <c r="C106" s="25">
        <v>10253.6</v>
      </c>
      <c r="D106" s="25">
        <v>85.65</v>
      </c>
      <c r="E106" s="25">
        <v>1049</v>
      </c>
      <c r="F106" s="32">
        <v>30.4</v>
      </c>
      <c r="G106" s="32"/>
      <c r="H106" s="22"/>
      <c r="I106" s="32"/>
      <c r="J106" s="32"/>
      <c r="K106" s="22"/>
      <c r="L106" s="19"/>
      <c r="M106" s="18"/>
      <c r="N106" s="36">
        <v>48.6</v>
      </c>
      <c r="O106" s="18">
        <v>1.2</v>
      </c>
      <c r="P106" s="18"/>
      <c r="Q106" s="38"/>
      <c r="R106" s="23"/>
      <c r="S106" s="23"/>
      <c r="T106" s="21"/>
      <c r="U106" s="24">
        <f t="shared" si="2"/>
        <v>95.367016205910389</v>
      </c>
      <c r="V106" s="24">
        <f t="shared" si="3"/>
        <v>96.05263157894737</v>
      </c>
      <c r="W106" s="35"/>
      <c r="X106" s="35"/>
      <c r="Y106" s="35"/>
    </row>
    <row r="107" spans="2:25">
      <c r="B107" s="16">
        <v>43758</v>
      </c>
      <c r="C107" s="25">
        <v>10577.8</v>
      </c>
      <c r="D107" s="25">
        <v>78.83</v>
      </c>
      <c r="E107" s="25">
        <v>1123.0999999999999</v>
      </c>
      <c r="F107" s="32">
        <v>27.6</v>
      </c>
      <c r="G107" s="32"/>
      <c r="H107" s="22"/>
      <c r="I107" s="32"/>
      <c r="J107" s="32"/>
      <c r="K107" s="22"/>
      <c r="L107" s="19"/>
      <c r="M107" s="18"/>
      <c r="N107" s="36">
        <v>50.9</v>
      </c>
      <c r="O107" s="18">
        <v>0.5</v>
      </c>
      <c r="P107" s="18"/>
      <c r="Q107" s="38"/>
      <c r="R107" s="23"/>
      <c r="S107" s="23"/>
      <c r="T107" s="21"/>
      <c r="U107" s="24">
        <f t="shared" si="2"/>
        <v>95.467901344492915</v>
      </c>
      <c r="V107" s="24">
        <f t="shared" si="3"/>
        <v>98.188405797101453</v>
      </c>
      <c r="W107" s="35"/>
      <c r="X107" s="35"/>
      <c r="Y107" s="35"/>
    </row>
    <row r="108" spans="2:25">
      <c r="B108" s="16">
        <v>43759</v>
      </c>
      <c r="C108" s="25">
        <v>10249.200000000001</v>
      </c>
      <c r="D108" s="25">
        <v>93.07</v>
      </c>
      <c r="E108" s="25">
        <v>1114.3</v>
      </c>
      <c r="F108" s="32">
        <v>23.7</v>
      </c>
      <c r="G108" s="32">
        <v>54.4</v>
      </c>
      <c r="H108" s="22">
        <f>G108-F108</f>
        <v>30.7</v>
      </c>
      <c r="I108" s="32">
        <v>0</v>
      </c>
      <c r="J108" s="32">
        <v>0.22</v>
      </c>
      <c r="K108" s="22">
        <f>G108+J108+I108</f>
        <v>54.62</v>
      </c>
      <c r="L108" s="19"/>
      <c r="M108" s="18">
        <v>2.4300000000000002</v>
      </c>
      <c r="N108" s="36">
        <v>60.2</v>
      </c>
      <c r="O108" s="18">
        <v>0.5</v>
      </c>
      <c r="P108" s="18">
        <v>1.9</v>
      </c>
      <c r="Q108" s="38">
        <f>P108-O108</f>
        <v>1.4</v>
      </c>
      <c r="R108" s="23">
        <v>21.77</v>
      </c>
      <c r="S108" s="23">
        <v>2.68</v>
      </c>
      <c r="T108" s="21">
        <f>O108+Q108+R108+S108</f>
        <v>26.349999999999998</v>
      </c>
      <c r="U108" s="24">
        <f t="shared" si="2"/>
        <v>94.597505160190252</v>
      </c>
      <c r="V108" s="24">
        <f t="shared" si="3"/>
        <v>97.890295358649794</v>
      </c>
      <c r="W108" s="35">
        <f>(G108-P108)/G108*100</f>
        <v>96.507352941176478</v>
      </c>
      <c r="X108" s="35">
        <f>(H108-Q108)/H108*100</f>
        <v>95.439739413680797</v>
      </c>
      <c r="Y108" s="35">
        <f>(K108-T108)/K108*100</f>
        <v>51.757597949469059</v>
      </c>
    </row>
    <row r="109" spans="2:25">
      <c r="B109" s="16">
        <v>43760</v>
      </c>
      <c r="C109" s="25">
        <v>9839.1</v>
      </c>
      <c r="D109" s="25">
        <v>65.89</v>
      </c>
      <c r="E109" s="25">
        <v>1017.4</v>
      </c>
      <c r="F109" s="32">
        <v>19.899999999999999</v>
      </c>
      <c r="G109" s="32"/>
      <c r="H109" s="22"/>
      <c r="I109" s="32"/>
      <c r="J109" s="32"/>
      <c r="K109" s="22"/>
      <c r="L109" s="19"/>
      <c r="M109" s="18"/>
      <c r="N109" s="36">
        <v>43.2</v>
      </c>
      <c r="O109" s="18">
        <v>0.6</v>
      </c>
      <c r="P109" s="18"/>
      <c r="Q109" s="38"/>
      <c r="R109" s="23"/>
      <c r="S109" s="23"/>
      <c r="T109" s="21"/>
      <c r="U109" s="24">
        <f t="shared" si="2"/>
        <v>95.753882445449179</v>
      </c>
      <c r="V109" s="24">
        <f t="shared" si="3"/>
        <v>96.984924623115575</v>
      </c>
      <c r="W109" s="35"/>
      <c r="X109" s="35"/>
      <c r="Y109" s="35"/>
    </row>
    <row r="110" spans="2:25">
      <c r="B110" s="16">
        <v>43761</v>
      </c>
      <c r="C110" s="25">
        <v>10009</v>
      </c>
      <c r="D110" s="25">
        <v>96.24</v>
      </c>
      <c r="E110" s="25">
        <v>1030.5999999999999</v>
      </c>
      <c r="F110" s="32">
        <v>17.7</v>
      </c>
      <c r="G110" s="32">
        <v>56.46</v>
      </c>
      <c r="H110" s="22">
        <f>G110-F110</f>
        <v>38.760000000000005</v>
      </c>
      <c r="I110" s="32">
        <v>0</v>
      </c>
      <c r="J110" s="32">
        <v>0.17</v>
      </c>
      <c r="K110" s="22">
        <f>G110+J110+I110</f>
        <v>56.63</v>
      </c>
      <c r="L110" s="19">
        <v>8.1</v>
      </c>
      <c r="M110" s="18">
        <v>5.85</v>
      </c>
      <c r="N110" s="36">
        <v>58.3</v>
      </c>
      <c r="O110" s="18">
        <v>0.6</v>
      </c>
      <c r="P110" s="18">
        <v>2.1</v>
      </c>
      <c r="Q110" s="38">
        <f>P110-O110</f>
        <v>1.5</v>
      </c>
      <c r="R110" s="23">
        <v>18.14</v>
      </c>
      <c r="S110" s="23">
        <v>1.54</v>
      </c>
      <c r="T110" s="21">
        <f>O110+Q110+R110+S110</f>
        <v>21.78</v>
      </c>
      <c r="U110" s="24">
        <f t="shared" si="2"/>
        <v>94.343101106151764</v>
      </c>
      <c r="V110" s="24">
        <f t="shared" si="3"/>
        <v>96.610169491525411</v>
      </c>
      <c r="W110" s="35">
        <f>(G110-P110)/G110*100</f>
        <v>96.280552603613174</v>
      </c>
      <c r="X110" s="35">
        <f>(H110-Q110)/H110*100</f>
        <v>96.130030959752318</v>
      </c>
      <c r="Y110" s="35">
        <f>(K110-T110)/K110*100</f>
        <v>61.539819883453994</v>
      </c>
    </row>
    <row r="111" spans="2:25">
      <c r="B111" s="16">
        <v>43762</v>
      </c>
      <c r="C111" s="25">
        <v>10147.4</v>
      </c>
      <c r="D111" s="25">
        <v>41.1</v>
      </c>
      <c r="E111" s="25">
        <v>1112</v>
      </c>
      <c r="F111" s="32">
        <v>31.6</v>
      </c>
      <c r="G111" s="32"/>
      <c r="H111" s="22"/>
      <c r="I111" s="32"/>
      <c r="J111" s="32"/>
      <c r="K111" s="22"/>
      <c r="L111" s="19"/>
      <c r="M111" s="18"/>
      <c r="N111" s="36">
        <v>58.4</v>
      </c>
      <c r="O111" s="18">
        <v>0.7</v>
      </c>
      <c r="P111" s="18"/>
      <c r="Q111" s="38"/>
      <c r="R111" s="23"/>
      <c r="S111" s="23"/>
      <c r="T111" s="21"/>
      <c r="U111" s="24">
        <f t="shared" si="2"/>
        <v>94.748201438848909</v>
      </c>
      <c r="V111" s="24">
        <f t="shared" si="3"/>
        <v>97.784810126582272</v>
      </c>
      <c r="W111" s="35"/>
      <c r="X111" s="35"/>
      <c r="Y111" s="35"/>
    </row>
    <row r="112" spans="2:25">
      <c r="B112" s="16">
        <v>43763</v>
      </c>
      <c r="C112" s="25">
        <v>10542</v>
      </c>
      <c r="D112" s="25">
        <v>33.85</v>
      </c>
      <c r="E112" s="25">
        <v>978</v>
      </c>
      <c r="F112" s="32">
        <v>25.7</v>
      </c>
      <c r="G112" s="32">
        <v>43.73</v>
      </c>
      <c r="H112" s="22">
        <f>G112-F112</f>
        <v>18.029999999999998</v>
      </c>
      <c r="I112" s="32">
        <v>0</v>
      </c>
      <c r="J112" s="32">
        <v>22.4</v>
      </c>
      <c r="K112" s="22">
        <f>G112+J112+I112</f>
        <v>66.13</v>
      </c>
      <c r="L112" s="19"/>
      <c r="M112" s="18">
        <v>5.37</v>
      </c>
      <c r="N112" s="36">
        <v>52.3</v>
      </c>
      <c r="O112" s="18">
        <v>1.6</v>
      </c>
      <c r="P112" s="18">
        <v>3.39</v>
      </c>
      <c r="Q112" s="38">
        <f>P112-O112</f>
        <v>1.79</v>
      </c>
      <c r="R112" s="23">
        <v>20.09</v>
      </c>
      <c r="S112" s="23">
        <v>1.3</v>
      </c>
      <c r="T112" s="21">
        <f>O112+Q112+R112+S112</f>
        <v>24.78</v>
      </c>
      <c r="U112" s="24">
        <f t="shared" si="2"/>
        <v>94.652351738241308</v>
      </c>
      <c r="V112" s="24">
        <f t="shared" si="3"/>
        <v>93.774319066147854</v>
      </c>
      <c r="W112" s="35">
        <f>(G112-P112)/G112*100</f>
        <v>92.247884747313051</v>
      </c>
      <c r="X112" s="35">
        <f>(H112-Q112)/H112*100</f>
        <v>90.072102052135335</v>
      </c>
      <c r="Y112" s="35">
        <f>(K112-T112)/K112*100</f>
        <v>62.528353243611065</v>
      </c>
    </row>
    <row r="113" spans="2:25">
      <c r="B113" s="16">
        <v>43764</v>
      </c>
      <c r="C113" s="25">
        <v>9688.7000000000007</v>
      </c>
      <c r="D113" s="25">
        <v>42.71</v>
      </c>
      <c r="E113" s="25">
        <v>1103.0999999999999</v>
      </c>
      <c r="F113" s="32">
        <v>27.5</v>
      </c>
      <c r="G113" s="32"/>
      <c r="H113" s="22"/>
      <c r="I113" s="32"/>
      <c r="J113" s="32"/>
      <c r="K113" s="22"/>
      <c r="L113" s="19"/>
      <c r="M113" s="18"/>
      <c r="N113" s="36">
        <v>66.400000000000006</v>
      </c>
      <c r="O113" s="18">
        <v>1.6</v>
      </c>
      <c r="P113" s="18"/>
      <c r="Q113" s="38"/>
      <c r="R113" s="23"/>
      <c r="S113" s="23"/>
      <c r="T113" s="21"/>
      <c r="U113" s="24">
        <f t="shared" si="2"/>
        <v>93.98060012691505</v>
      </c>
      <c r="V113" s="24">
        <f t="shared" si="3"/>
        <v>94.181818181818173</v>
      </c>
      <c r="W113" s="35"/>
      <c r="X113" s="35"/>
      <c r="Y113" s="35"/>
    </row>
    <row r="114" spans="2:25">
      <c r="B114" s="16">
        <v>43765</v>
      </c>
      <c r="C114" s="25">
        <v>10100.9</v>
      </c>
      <c r="D114" s="25">
        <v>108.6</v>
      </c>
      <c r="E114" s="25">
        <v>1225.5</v>
      </c>
      <c r="F114" s="32">
        <v>24.7</v>
      </c>
      <c r="G114" s="32"/>
      <c r="H114" s="22"/>
      <c r="I114" s="32"/>
      <c r="J114" s="32"/>
      <c r="K114" s="22"/>
      <c r="L114" s="19"/>
      <c r="M114" s="18"/>
      <c r="N114" s="36">
        <v>72.3</v>
      </c>
      <c r="O114" s="18">
        <v>0.6</v>
      </c>
      <c r="P114" s="18"/>
      <c r="Q114" s="38"/>
      <c r="R114" s="23"/>
      <c r="S114" s="23"/>
      <c r="T114" s="21"/>
      <c r="U114" s="24">
        <f t="shared" si="2"/>
        <v>94.100367197062425</v>
      </c>
      <c r="V114" s="24">
        <f t="shared" si="3"/>
        <v>97.570850202429142</v>
      </c>
      <c r="W114" s="35"/>
      <c r="X114" s="35"/>
      <c r="Y114" s="35"/>
    </row>
    <row r="115" spans="2:25">
      <c r="B115" s="16">
        <v>43766</v>
      </c>
      <c r="C115" s="25">
        <v>6970.9</v>
      </c>
      <c r="D115" s="25">
        <v>118.21</v>
      </c>
      <c r="E115" s="25">
        <v>1145.4000000000001</v>
      </c>
      <c r="F115" s="32">
        <v>29.1</v>
      </c>
      <c r="G115" s="32">
        <v>63.37</v>
      </c>
      <c r="H115" s="22">
        <f>G115-F115</f>
        <v>34.269999999999996</v>
      </c>
      <c r="I115" s="32">
        <v>0</v>
      </c>
      <c r="J115" s="32">
        <v>0.12</v>
      </c>
      <c r="K115" s="22">
        <f>G115+J115+I115</f>
        <v>63.489999999999995</v>
      </c>
      <c r="L115" s="19"/>
      <c r="M115" s="18">
        <v>11.4</v>
      </c>
      <c r="N115" s="36">
        <v>63.6</v>
      </c>
      <c r="O115" s="18">
        <v>0.6</v>
      </c>
      <c r="P115" s="18">
        <v>3.32</v>
      </c>
      <c r="Q115" s="38">
        <f>P115-O115</f>
        <v>2.7199999999999998</v>
      </c>
      <c r="R115" s="23">
        <v>16.350000000000001</v>
      </c>
      <c r="S115" s="23">
        <v>0.61</v>
      </c>
      <c r="T115" s="21">
        <f>O115+Q115+R115+S115</f>
        <v>20.28</v>
      </c>
      <c r="U115" s="24">
        <f t="shared" si="2"/>
        <v>94.447354635935056</v>
      </c>
      <c r="V115" s="24">
        <f t="shared" si="3"/>
        <v>97.9381443298969</v>
      </c>
      <c r="W115" s="35">
        <f>(G115-P115)/G115*100</f>
        <v>94.760927883856709</v>
      </c>
      <c r="X115" s="35">
        <f>(H115-Q115)/H115*100</f>
        <v>92.063028888240453</v>
      </c>
      <c r="Y115" s="35">
        <f>(K115-T115)/K115*100</f>
        <v>68.057961883761223</v>
      </c>
    </row>
    <row r="116" spans="2:25">
      <c r="B116" s="16">
        <v>43767</v>
      </c>
      <c r="C116" s="25">
        <v>9987</v>
      </c>
      <c r="D116" s="25">
        <v>138.82</v>
      </c>
      <c r="E116" s="25">
        <v>1052.8</v>
      </c>
      <c r="F116" s="32">
        <v>27.6</v>
      </c>
      <c r="G116" s="32"/>
      <c r="H116" s="22"/>
      <c r="I116" s="32"/>
      <c r="J116" s="32"/>
      <c r="K116" s="22"/>
      <c r="L116" s="19"/>
      <c r="M116" s="18"/>
      <c r="N116" s="36">
        <v>56.6</v>
      </c>
      <c r="O116" s="18">
        <v>1.3</v>
      </c>
      <c r="P116" s="18"/>
      <c r="Q116" s="38"/>
      <c r="R116" s="23"/>
      <c r="S116" s="23"/>
      <c r="T116" s="21"/>
      <c r="U116" s="24">
        <f t="shared" si="2"/>
        <v>94.623860182370819</v>
      </c>
      <c r="V116" s="24">
        <f t="shared" si="3"/>
        <v>95.289855072463766</v>
      </c>
      <c r="W116" s="35"/>
      <c r="X116" s="35"/>
      <c r="Y116" s="35"/>
    </row>
    <row r="117" spans="2:25">
      <c r="B117" s="16">
        <v>43768</v>
      </c>
      <c r="C117" s="25">
        <v>10069.700000000001</v>
      </c>
      <c r="D117" s="25" t="s">
        <v>12</v>
      </c>
      <c r="E117" s="25">
        <v>1045.5999999999999</v>
      </c>
      <c r="F117" s="32">
        <v>26.9</v>
      </c>
      <c r="G117" s="32">
        <v>53.81</v>
      </c>
      <c r="H117" s="22">
        <f>G117-F117</f>
        <v>26.910000000000004</v>
      </c>
      <c r="I117" s="32">
        <v>0</v>
      </c>
      <c r="J117" s="32">
        <v>0</v>
      </c>
      <c r="K117" s="22">
        <f>G117+J117+I117</f>
        <v>53.81</v>
      </c>
      <c r="L117" s="19">
        <v>8.1999999999999993</v>
      </c>
      <c r="M117" s="18">
        <v>8.2100000000000009</v>
      </c>
      <c r="N117" s="36">
        <v>60.4</v>
      </c>
      <c r="O117" s="18">
        <v>1.1000000000000001</v>
      </c>
      <c r="P117" s="18">
        <v>3.49</v>
      </c>
      <c r="Q117" s="38">
        <f>P117-O117</f>
        <v>2.39</v>
      </c>
      <c r="R117" s="23">
        <v>22.1</v>
      </c>
      <c r="S117" s="23">
        <v>0.8</v>
      </c>
      <c r="T117" s="21">
        <f>O117+Q117+R117+S117</f>
        <v>26.390000000000004</v>
      </c>
      <c r="U117" s="24">
        <f t="shared" si="2"/>
        <v>94.223412394797251</v>
      </c>
      <c r="V117" s="24">
        <f t="shared" si="3"/>
        <v>95.910780669144984</v>
      </c>
      <c r="W117" s="35">
        <f>(G117-P117)/G117*100</f>
        <v>93.514216688347886</v>
      </c>
      <c r="X117" s="35">
        <f>(H117-Q117)/H117*100</f>
        <v>91.118543292456337</v>
      </c>
      <c r="Y117" s="35">
        <f>(K117-T117)/K117*100</f>
        <v>50.957071176361268</v>
      </c>
    </row>
    <row r="118" spans="2:25">
      <c r="B118" s="16">
        <v>43769</v>
      </c>
      <c r="C118" s="25">
        <v>9869.7999999999993</v>
      </c>
      <c r="D118" s="25">
        <v>107.64</v>
      </c>
      <c r="E118" s="25">
        <v>1062.5999999999999</v>
      </c>
      <c r="F118" s="32">
        <v>23</v>
      </c>
      <c r="G118" s="32"/>
      <c r="H118" s="22"/>
      <c r="I118" s="32"/>
      <c r="J118" s="32"/>
      <c r="K118" s="22"/>
      <c r="L118" s="19"/>
      <c r="M118" s="18"/>
      <c r="N118" s="36">
        <v>56.5</v>
      </c>
      <c r="O118" s="18">
        <v>0.6</v>
      </c>
      <c r="P118" s="18"/>
      <c r="Q118" s="38"/>
      <c r="R118" s="23"/>
      <c r="S118" s="23"/>
      <c r="T118" s="21"/>
      <c r="U118" s="24">
        <f t="shared" si="2"/>
        <v>94.682853378505555</v>
      </c>
      <c r="V118" s="24">
        <f t="shared" si="3"/>
        <v>97.391304347826079</v>
      </c>
      <c r="W118" s="35"/>
      <c r="X118" s="35"/>
      <c r="Y118" s="35"/>
    </row>
    <row r="119" spans="2:25">
      <c r="B119" s="16">
        <v>43770</v>
      </c>
      <c r="C119" s="27">
        <v>9743</v>
      </c>
      <c r="D119" s="25">
        <v>79.290000000000006</v>
      </c>
      <c r="E119" s="25">
        <v>1093.4000000000001</v>
      </c>
      <c r="F119" s="32">
        <v>18.2</v>
      </c>
      <c r="G119" s="32">
        <v>56.89</v>
      </c>
      <c r="H119" s="22">
        <f>G119-F119</f>
        <v>38.69</v>
      </c>
      <c r="I119" s="32">
        <v>0</v>
      </c>
      <c r="J119" s="32">
        <v>0</v>
      </c>
      <c r="K119" s="22">
        <f>G119+J119+I119</f>
        <v>56.89</v>
      </c>
      <c r="L119" s="19"/>
      <c r="M119" s="18">
        <v>2.7</v>
      </c>
      <c r="N119" s="36">
        <v>58.1</v>
      </c>
      <c r="O119" s="18">
        <v>0.7</v>
      </c>
      <c r="P119" s="18">
        <v>3.14</v>
      </c>
      <c r="Q119" s="38">
        <f>P119-O119</f>
        <v>2.4400000000000004</v>
      </c>
      <c r="R119" s="23">
        <v>25.13</v>
      </c>
      <c r="S119" s="23">
        <v>1.73</v>
      </c>
      <c r="T119" s="21">
        <f>O119+Q119+R119+S119</f>
        <v>30</v>
      </c>
      <c r="U119" s="24">
        <f t="shared" si="2"/>
        <v>94.68629961587709</v>
      </c>
      <c r="V119" s="24">
        <f t="shared" si="3"/>
        <v>96.15384615384616</v>
      </c>
      <c r="W119" s="35">
        <f>(G119-P119)/G119*100</f>
        <v>94.480576551239238</v>
      </c>
      <c r="X119" s="35">
        <f>(H119-Q119)/H119*100</f>
        <v>93.693460842594988</v>
      </c>
      <c r="Y119" s="35">
        <f>(K119-T119)/K119*100</f>
        <v>47.266654948145543</v>
      </c>
    </row>
    <row r="120" spans="2:25">
      <c r="B120" s="16">
        <v>43771</v>
      </c>
      <c r="C120" s="17">
        <v>9290.7999999999993</v>
      </c>
      <c r="D120" s="24">
        <v>111.55</v>
      </c>
      <c r="E120" s="17">
        <v>1118.5999999999999</v>
      </c>
      <c r="F120" s="32">
        <v>27.3</v>
      </c>
      <c r="G120" s="19"/>
      <c r="H120" s="22"/>
      <c r="I120" s="19"/>
      <c r="J120" s="19"/>
      <c r="K120" s="22"/>
      <c r="L120" s="19"/>
      <c r="M120" s="19"/>
      <c r="N120" s="24">
        <v>54.2</v>
      </c>
      <c r="O120" s="19">
        <v>1.1000000000000001</v>
      </c>
      <c r="P120" s="19"/>
      <c r="Q120" s="38"/>
      <c r="R120" s="19"/>
      <c r="S120" s="19"/>
      <c r="T120" s="21"/>
      <c r="U120" s="24">
        <f t="shared" si="2"/>
        <v>95.154657607723934</v>
      </c>
      <c r="V120" s="24">
        <f t="shared" si="3"/>
        <v>95.970695970695957</v>
      </c>
      <c r="W120" s="35"/>
      <c r="X120" s="35"/>
      <c r="Y120" s="35"/>
    </row>
    <row r="121" spans="2:25">
      <c r="B121" s="16">
        <v>43772</v>
      </c>
      <c r="C121" s="17">
        <v>9651.6</v>
      </c>
      <c r="D121" s="24">
        <v>88.76</v>
      </c>
      <c r="E121" s="17">
        <v>1133.0999999999999</v>
      </c>
      <c r="F121" s="19">
        <v>22.6</v>
      </c>
      <c r="G121" s="19"/>
      <c r="H121" s="22"/>
      <c r="I121" s="19"/>
      <c r="J121" s="19"/>
      <c r="K121" s="22"/>
      <c r="L121" s="19"/>
      <c r="M121" s="19"/>
      <c r="N121" s="24">
        <v>47</v>
      </c>
      <c r="O121" s="19">
        <v>1.1000000000000001</v>
      </c>
      <c r="P121" s="19"/>
      <c r="Q121" s="38"/>
      <c r="R121" s="19"/>
      <c r="S121" s="19"/>
      <c r="T121" s="21"/>
      <c r="U121" s="24">
        <f t="shared" si="2"/>
        <v>95.852087194422381</v>
      </c>
      <c r="V121" s="24">
        <f t="shared" si="3"/>
        <v>95.132743362831846</v>
      </c>
      <c r="W121" s="35"/>
      <c r="X121" s="35"/>
      <c r="Y121" s="35"/>
    </row>
    <row r="122" spans="2:25">
      <c r="B122" s="16">
        <v>43773</v>
      </c>
      <c r="C122" s="17">
        <v>9054.5</v>
      </c>
      <c r="D122" s="24">
        <v>79.45</v>
      </c>
      <c r="E122" s="17">
        <v>995.3</v>
      </c>
      <c r="F122" s="19">
        <v>24.5</v>
      </c>
      <c r="G122" s="18">
        <v>51.11</v>
      </c>
      <c r="H122" s="22">
        <f>G122-F122</f>
        <v>26.61</v>
      </c>
      <c r="I122" s="18">
        <v>0</v>
      </c>
      <c r="J122" s="18">
        <v>0.21</v>
      </c>
      <c r="K122" s="22">
        <f>G122+J122+I122</f>
        <v>51.32</v>
      </c>
      <c r="L122" s="19"/>
      <c r="M122" s="18">
        <v>7.72</v>
      </c>
      <c r="N122" s="24">
        <v>54.8</v>
      </c>
      <c r="O122" s="19">
        <v>1.6</v>
      </c>
      <c r="P122" s="18">
        <v>3.61</v>
      </c>
      <c r="Q122" s="38">
        <f>P122-O122</f>
        <v>2.0099999999999998</v>
      </c>
      <c r="R122" s="18">
        <v>20.13</v>
      </c>
      <c r="S122" s="18">
        <v>2.25</v>
      </c>
      <c r="T122" s="21">
        <f>O122+Q122+R122+S122</f>
        <v>25.99</v>
      </c>
      <c r="U122" s="24">
        <f t="shared" si="2"/>
        <v>94.494122375163272</v>
      </c>
      <c r="V122" s="24">
        <f t="shared" si="3"/>
        <v>93.469387755102034</v>
      </c>
      <c r="W122" s="35">
        <f>(G122-P122)/G122*100</f>
        <v>92.936802973977692</v>
      </c>
      <c r="X122" s="35">
        <f>(H122-Q122)/H122*100</f>
        <v>92.446448703494937</v>
      </c>
      <c r="Y122" s="35">
        <f>(K122-T122)/K122*100</f>
        <v>49.356975837879972</v>
      </c>
    </row>
    <row r="123" spans="2:25" ht="19.649999999999999" customHeight="1">
      <c r="B123" s="16">
        <v>43774</v>
      </c>
      <c r="C123" s="17">
        <v>9002.2000000000007</v>
      </c>
      <c r="D123" s="24">
        <v>74.739999999999995</v>
      </c>
      <c r="E123" s="17">
        <v>1032.5</v>
      </c>
      <c r="F123" s="19">
        <v>25.2</v>
      </c>
      <c r="G123" s="18"/>
      <c r="H123" s="22"/>
      <c r="I123" s="18"/>
      <c r="J123" s="18"/>
      <c r="K123" s="22"/>
      <c r="L123" s="19"/>
      <c r="M123" s="18"/>
      <c r="N123" s="24">
        <v>54.8</v>
      </c>
      <c r="O123" s="19">
        <v>1.1000000000000001</v>
      </c>
      <c r="P123" s="18"/>
      <c r="Q123" s="38"/>
      <c r="R123" s="18"/>
      <c r="S123" s="18"/>
      <c r="T123" s="21"/>
      <c r="U123" s="24">
        <f t="shared" si="2"/>
        <v>94.692493946731233</v>
      </c>
      <c r="V123" s="24">
        <f t="shared" si="3"/>
        <v>95.634920634920633</v>
      </c>
      <c r="W123" s="35"/>
      <c r="X123" s="35"/>
      <c r="Y123" s="35"/>
    </row>
    <row r="124" spans="2:25">
      <c r="B124" s="16">
        <v>43775</v>
      </c>
      <c r="C124" s="25">
        <v>9024.7999999999993</v>
      </c>
      <c r="D124" s="25">
        <v>69.5</v>
      </c>
      <c r="E124" s="25">
        <v>1181.5</v>
      </c>
      <c r="F124" s="19">
        <v>28.6</v>
      </c>
      <c r="G124" s="18">
        <v>55.03</v>
      </c>
      <c r="H124" s="22">
        <f>G124-F124</f>
        <v>26.43</v>
      </c>
      <c r="I124" s="18">
        <v>0</v>
      </c>
      <c r="J124" s="18">
        <v>0</v>
      </c>
      <c r="K124" s="22">
        <f>G124+J124+I124</f>
        <v>55.03</v>
      </c>
      <c r="L124" s="19">
        <v>8.1</v>
      </c>
      <c r="M124" s="18">
        <v>5.12</v>
      </c>
      <c r="N124" s="24">
        <v>55.9</v>
      </c>
      <c r="O124" s="19">
        <v>1.2</v>
      </c>
      <c r="P124" s="18">
        <v>4.18</v>
      </c>
      <c r="Q124" s="38">
        <f>P124-O124</f>
        <v>2.9799999999999995</v>
      </c>
      <c r="R124" s="18">
        <v>21.7</v>
      </c>
      <c r="S124" s="18">
        <v>1.96</v>
      </c>
      <c r="T124" s="21">
        <f>O124+Q124+R124+S124</f>
        <v>27.84</v>
      </c>
      <c r="U124" s="24">
        <f t="shared" si="2"/>
        <v>95.268726195514162</v>
      </c>
      <c r="V124" s="24">
        <f t="shared" si="3"/>
        <v>95.8041958041958</v>
      </c>
      <c r="W124" s="35">
        <f>(G124-P124)/G124*100</f>
        <v>92.404143194621113</v>
      </c>
      <c r="X124" s="35">
        <f>(H124-Q124)/H124*100</f>
        <v>88.724933787362843</v>
      </c>
      <c r="Y124" s="35">
        <f>(K124-T124)/K124*100</f>
        <v>49.409413047428671</v>
      </c>
    </row>
    <row r="125" spans="2:25">
      <c r="B125" s="16">
        <v>43776</v>
      </c>
      <c r="C125" s="25">
        <v>9236.4</v>
      </c>
      <c r="D125" s="25">
        <v>83.84</v>
      </c>
      <c r="E125" s="25">
        <v>1014.5</v>
      </c>
      <c r="F125" s="18">
        <v>23</v>
      </c>
      <c r="G125" s="18"/>
      <c r="H125" s="22"/>
      <c r="I125" s="18"/>
      <c r="J125" s="18"/>
      <c r="K125" s="22"/>
      <c r="L125" s="19"/>
      <c r="M125" s="18"/>
      <c r="N125" s="24">
        <v>57.2</v>
      </c>
      <c r="O125" s="19">
        <v>2.1</v>
      </c>
      <c r="P125" s="18"/>
      <c r="Q125" s="38"/>
      <c r="R125" s="18"/>
      <c r="S125" s="18"/>
      <c r="T125" s="21"/>
      <c r="U125" s="24">
        <f t="shared" si="2"/>
        <v>94.36175455889601</v>
      </c>
      <c r="V125" s="24">
        <f t="shared" si="3"/>
        <v>90.869565217391298</v>
      </c>
      <c r="W125" s="35"/>
      <c r="X125" s="35"/>
      <c r="Y125" s="35"/>
    </row>
    <row r="126" spans="2:25">
      <c r="B126" s="16">
        <v>43777</v>
      </c>
      <c r="C126" s="25">
        <v>9136.9</v>
      </c>
      <c r="D126" s="25">
        <v>91.58</v>
      </c>
      <c r="E126" s="25">
        <v>1243.0999999999999</v>
      </c>
      <c r="F126" s="19">
        <v>18.100000000000001</v>
      </c>
      <c r="G126" s="18">
        <v>51.6</v>
      </c>
      <c r="H126" s="22">
        <f>G126-F126</f>
        <v>33.5</v>
      </c>
      <c r="I126" s="18">
        <v>0</v>
      </c>
      <c r="J126" s="18">
        <v>0</v>
      </c>
      <c r="K126" s="22">
        <f>G126+J126+I126</f>
        <v>51.6</v>
      </c>
      <c r="L126" s="19"/>
      <c r="M126" s="18">
        <v>3.75</v>
      </c>
      <c r="N126" s="24">
        <v>58.5</v>
      </c>
      <c r="O126" s="19">
        <v>2.1</v>
      </c>
      <c r="P126" s="18">
        <v>4.88</v>
      </c>
      <c r="Q126" s="38">
        <f>P126-O126</f>
        <v>2.78</v>
      </c>
      <c r="R126" s="18">
        <v>20.010000000000002</v>
      </c>
      <c r="S126" s="18">
        <v>2.33</v>
      </c>
      <c r="T126" s="21">
        <f>O126+Q126+R126+S126</f>
        <v>27.22</v>
      </c>
      <c r="U126" s="24">
        <f t="shared" si="2"/>
        <v>95.294023006998628</v>
      </c>
      <c r="V126" s="24">
        <f t="shared" si="3"/>
        <v>88.39779005524862</v>
      </c>
      <c r="W126" s="35">
        <f>(G126-P126)/G126*100</f>
        <v>90.542635658914733</v>
      </c>
      <c r="X126" s="35">
        <f>(H126-Q126)/H126*100</f>
        <v>91.701492537313428</v>
      </c>
      <c r="Y126" s="35">
        <f>(K126-T126)/K126*100</f>
        <v>47.248062015503876</v>
      </c>
    </row>
    <row r="127" spans="2:25">
      <c r="B127" s="16">
        <v>43778</v>
      </c>
      <c r="C127" s="25">
        <v>9978.7999999999993</v>
      </c>
      <c r="D127" s="25">
        <v>83.38</v>
      </c>
      <c r="E127" s="25">
        <v>1243.0999999999999</v>
      </c>
      <c r="F127" s="19">
        <v>22.2</v>
      </c>
      <c r="G127" s="52"/>
      <c r="H127" s="22"/>
      <c r="I127" s="18"/>
      <c r="J127" s="18"/>
      <c r="K127" s="22"/>
      <c r="L127" s="19"/>
      <c r="M127" s="18"/>
      <c r="N127" s="24">
        <v>69</v>
      </c>
      <c r="O127" s="19">
        <v>4.4000000000000004</v>
      </c>
      <c r="P127" s="18"/>
      <c r="Q127" s="38"/>
      <c r="R127" s="18"/>
      <c r="S127" s="18"/>
      <c r="T127" s="21"/>
      <c r="U127" s="24">
        <f t="shared" si="2"/>
        <v>94.449360469793248</v>
      </c>
      <c r="V127" s="24">
        <f t="shared" si="3"/>
        <v>80.180180180180173</v>
      </c>
      <c r="W127" s="35"/>
      <c r="X127" s="35"/>
      <c r="Y127" s="35"/>
    </row>
    <row r="128" spans="2:25">
      <c r="B128" s="16">
        <v>43779</v>
      </c>
      <c r="C128" s="25">
        <v>8802.1</v>
      </c>
      <c r="D128" s="39">
        <v>61.73</v>
      </c>
      <c r="E128" s="25">
        <v>977.4</v>
      </c>
      <c r="F128" s="19">
        <v>30.3</v>
      </c>
      <c r="G128" s="18"/>
      <c r="H128" s="22"/>
      <c r="I128" s="18"/>
      <c r="J128" s="18"/>
      <c r="K128" s="22"/>
      <c r="L128" s="19"/>
      <c r="M128" s="18"/>
      <c r="N128" s="24">
        <v>62</v>
      </c>
      <c r="O128" s="19">
        <v>4.5999999999999996</v>
      </c>
      <c r="P128" s="18"/>
      <c r="Q128" s="38"/>
      <c r="R128" s="18"/>
      <c r="S128" s="18"/>
      <c r="T128" s="21"/>
      <c r="U128" s="24">
        <f t="shared" si="2"/>
        <v>93.656640065479849</v>
      </c>
      <c r="V128" s="24">
        <f t="shared" si="3"/>
        <v>84.818481848184817</v>
      </c>
      <c r="W128" s="35"/>
      <c r="X128" s="35"/>
      <c r="Y128" s="35"/>
    </row>
    <row r="129" spans="2:25">
      <c r="B129" s="16">
        <v>43780</v>
      </c>
      <c r="C129" s="27">
        <v>8902.7999999999993</v>
      </c>
      <c r="D129" s="25">
        <v>61.13</v>
      </c>
      <c r="E129" s="25">
        <v>1362.2</v>
      </c>
      <c r="F129" s="19">
        <v>27.2</v>
      </c>
      <c r="G129" s="18">
        <v>63.16</v>
      </c>
      <c r="H129" s="22">
        <f>G129-F129</f>
        <v>35.959999999999994</v>
      </c>
      <c r="I129" s="18">
        <v>0</v>
      </c>
      <c r="J129" s="18">
        <v>0.35</v>
      </c>
      <c r="K129" s="22">
        <f>G129+J129+I129</f>
        <v>63.51</v>
      </c>
      <c r="L129" s="19"/>
      <c r="M129" s="18">
        <v>2.33</v>
      </c>
      <c r="N129" s="24">
        <v>63.7</v>
      </c>
      <c r="O129" s="19">
        <v>10.9</v>
      </c>
      <c r="P129" s="18">
        <v>14.52</v>
      </c>
      <c r="Q129" s="38">
        <f>P129-O129</f>
        <v>3.6199999999999992</v>
      </c>
      <c r="R129" s="18">
        <v>11.37</v>
      </c>
      <c r="S129" s="18">
        <v>0.51</v>
      </c>
      <c r="T129" s="21">
        <f>O129+Q129+R129+S129</f>
        <v>26.400000000000002</v>
      </c>
      <c r="U129" s="24">
        <f t="shared" si="2"/>
        <v>95.323741007194243</v>
      </c>
      <c r="V129" s="24">
        <f t="shared" si="3"/>
        <v>59.926470588235283</v>
      </c>
      <c r="W129" s="35">
        <f>(G129-P129)/G129*100</f>
        <v>77.010766307789751</v>
      </c>
      <c r="X129" s="35">
        <f>(H129-Q129)/H129*100</f>
        <v>89.933259176863189</v>
      </c>
      <c r="Y129" s="35">
        <f>(K129-T129)/K129*100</f>
        <v>58.431743032593296</v>
      </c>
    </row>
    <row r="130" spans="2:25">
      <c r="B130" s="16">
        <v>43781</v>
      </c>
      <c r="C130" s="25">
        <v>8023</v>
      </c>
      <c r="D130" s="25">
        <v>50.08</v>
      </c>
      <c r="E130" s="25">
        <v>1045.7</v>
      </c>
      <c r="F130" s="19">
        <v>27.4</v>
      </c>
      <c r="G130" s="18"/>
      <c r="H130" s="22"/>
      <c r="I130" s="18"/>
      <c r="J130" s="18"/>
      <c r="K130" s="22"/>
      <c r="L130" s="19"/>
      <c r="M130" s="18"/>
      <c r="N130" s="24">
        <v>61.2</v>
      </c>
      <c r="O130" s="19">
        <v>13.8</v>
      </c>
      <c r="P130" s="18"/>
      <c r="Q130" s="38"/>
      <c r="R130" s="18"/>
      <c r="S130" s="18"/>
      <c r="T130" s="21"/>
      <c r="U130" s="24">
        <f t="shared" si="2"/>
        <v>94.147461030888394</v>
      </c>
      <c r="V130" s="24">
        <f t="shared" si="3"/>
        <v>49.635036496350359</v>
      </c>
      <c r="W130" s="35"/>
      <c r="X130" s="35"/>
      <c r="Y130" s="35"/>
    </row>
    <row r="131" spans="2:25">
      <c r="B131" s="16">
        <v>43782</v>
      </c>
      <c r="C131" s="25">
        <v>9136.9</v>
      </c>
      <c r="D131" s="25">
        <v>81.87</v>
      </c>
      <c r="E131" s="25">
        <v>1055.8</v>
      </c>
      <c r="F131" s="19">
        <v>27.6</v>
      </c>
      <c r="G131" s="18">
        <v>61.66</v>
      </c>
      <c r="H131" s="22">
        <f>G131-F131</f>
        <v>34.059999999999995</v>
      </c>
      <c r="I131" s="18">
        <v>0</v>
      </c>
      <c r="J131" s="18">
        <v>0.36</v>
      </c>
      <c r="K131" s="22">
        <f>G131+J131+I131</f>
        <v>62.019999999999996</v>
      </c>
      <c r="L131" s="19">
        <v>8.3000000000000007</v>
      </c>
      <c r="M131" s="18">
        <v>1.44</v>
      </c>
      <c r="N131" s="24">
        <v>59</v>
      </c>
      <c r="O131" s="19">
        <v>17.8</v>
      </c>
      <c r="P131" s="18">
        <v>27.3</v>
      </c>
      <c r="Q131" s="38">
        <f>P131-O131</f>
        <v>9.5</v>
      </c>
      <c r="R131" s="18">
        <v>11.83</v>
      </c>
      <c r="S131" s="18">
        <v>2.14</v>
      </c>
      <c r="T131" s="21">
        <f>O131+Q131+R131+S131</f>
        <v>41.27</v>
      </c>
      <c r="U131" s="24">
        <f t="shared" si="2"/>
        <v>94.411820420534184</v>
      </c>
      <c r="V131" s="24">
        <f t="shared" si="3"/>
        <v>35.507246376811594</v>
      </c>
      <c r="W131" s="35">
        <f>(G131-P131)/G131*100</f>
        <v>55.724943237106714</v>
      </c>
      <c r="X131" s="35">
        <f>(H131-Q131)/H131*100</f>
        <v>72.108044627128592</v>
      </c>
      <c r="Y131" s="35">
        <f>(K131-T131)/K131*100</f>
        <v>33.45694937117058</v>
      </c>
    </row>
    <row r="132" spans="2:25">
      <c r="B132" s="16">
        <v>43783</v>
      </c>
      <c r="C132" s="25">
        <v>9024.6</v>
      </c>
      <c r="D132" s="25">
        <v>82.06</v>
      </c>
      <c r="E132" s="25">
        <v>1042.5999999999999</v>
      </c>
      <c r="F132" s="19">
        <v>23.8</v>
      </c>
      <c r="G132" s="18"/>
      <c r="H132" s="22"/>
      <c r="I132" s="18"/>
      <c r="J132" s="18"/>
      <c r="K132" s="22"/>
      <c r="L132" s="19"/>
      <c r="M132" s="18"/>
      <c r="N132" s="24">
        <v>65.400000000000006</v>
      </c>
      <c r="O132" s="19">
        <v>21.5</v>
      </c>
      <c r="P132" s="18"/>
      <c r="Q132" s="38"/>
      <c r="R132" s="18"/>
      <c r="S132" s="18"/>
      <c r="T132" s="21"/>
      <c r="U132" s="24">
        <f t="shared" si="2"/>
        <v>93.727220410512174</v>
      </c>
      <c r="V132" s="24">
        <f t="shared" si="3"/>
        <v>9.6638655462184904</v>
      </c>
      <c r="W132" s="35"/>
      <c r="X132" s="35"/>
      <c r="Y132" s="35"/>
    </row>
    <row r="133" spans="2:25">
      <c r="B133" s="16">
        <v>43784</v>
      </c>
      <c r="C133" s="25">
        <v>9567.2999999999993</v>
      </c>
      <c r="D133" s="25">
        <v>21.62</v>
      </c>
      <c r="E133" s="25">
        <v>1173.4000000000001</v>
      </c>
      <c r="F133" s="19">
        <v>20.2</v>
      </c>
      <c r="G133" s="18">
        <v>61.66</v>
      </c>
      <c r="H133" s="22">
        <f>G133-F133</f>
        <v>41.459999999999994</v>
      </c>
      <c r="I133" s="18">
        <v>0</v>
      </c>
      <c r="J133" s="18">
        <v>1.39</v>
      </c>
      <c r="K133" s="22">
        <f>G133+J133+I133</f>
        <v>63.05</v>
      </c>
      <c r="L133" s="19"/>
      <c r="M133" s="18">
        <v>0</v>
      </c>
      <c r="N133" s="24">
        <v>65.599999999999994</v>
      </c>
      <c r="O133" s="18">
        <v>24</v>
      </c>
      <c r="P133" s="18">
        <v>30.28</v>
      </c>
      <c r="Q133" s="38">
        <f>P133-O133</f>
        <v>6.2800000000000011</v>
      </c>
      <c r="R133" s="18">
        <v>6.97</v>
      </c>
      <c r="S133" s="18">
        <v>0.66</v>
      </c>
      <c r="T133" s="21">
        <f>O133+Q133+R133+S133</f>
        <v>37.909999999999997</v>
      </c>
      <c r="U133" s="24">
        <f t="shared" si="2"/>
        <v>94.409408556332025</v>
      </c>
      <c r="V133" s="24">
        <f t="shared" si="3"/>
        <v>-18.811881188118814</v>
      </c>
      <c r="W133" s="35">
        <f>(G133-P133)/G133*100</f>
        <v>50.891988323061945</v>
      </c>
      <c r="X133" s="35">
        <f>(H133-Q133)/H133*100</f>
        <v>84.852870236372397</v>
      </c>
      <c r="Y133" s="35">
        <f>(K133-T133)/K133*100</f>
        <v>39.873116574147502</v>
      </c>
    </row>
    <row r="134" spans="2:25">
      <c r="B134" s="16">
        <v>43785</v>
      </c>
      <c r="C134" s="25">
        <v>9265.9</v>
      </c>
      <c r="D134" s="25">
        <v>107.66</v>
      </c>
      <c r="E134" s="25">
        <v>1216.4000000000001</v>
      </c>
      <c r="F134" s="19">
        <v>22.6</v>
      </c>
      <c r="G134" s="52"/>
      <c r="H134" s="22"/>
      <c r="I134" s="18"/>
      <c r="J134" s="18"/>
      <c r="K134" s="22"/>
      <c r="L134" s="19"/>
      <c r="M134" s="18"/>
      <c r="N134" s="24">
        <v>61.6</v>
      </c>
      <c r="O134" s="18">
        <v>25.8</v>
      </c>
      <c r="P134" s="18"/>
      <c r="Q134" s="38"/>
      <c r="R134" s="18"/>
      <c r="S134" s="18"/>
      <c r="T134" s="21"/>
      <c r="U134" s="24">
        <f t="shared" ref="U134:U197" si="4">(E134-N134)/E134*100</f>
        <v>94.935876356461705</v>
      </c>
      <c r="V134" s="24">
        <f t="shared" ref="V134:V197" si="5">(F134-O134)/F134*100</f>
        <v>-14.159292035398227</v>
      </c>
      <c r="W134" s="35"/>
      <c r="X134" s="35"/>
      <c r="Y134" s="35"/>
    </row>
    <row r="135" spans="2:25">
      <c r="B135" s="16">
        <v>43786</v>
      </c>
      <c r="C135" s="25">
        <v>9344</v>
      </c>
      <c r="D135" s="25">
        <v>33.71</v>
      </c>
      <c r="E135" s="25">
        <v>1135</v>
      </c>
      <c r="F135" s="19">
        <v>24.5</v>
      </c>
      <c r="G135" s="18"/>
      <c r="H135" s="22"/>
      <c r="I135" s="18"/>
      <c r="J135" s="18"/>
      <c r="K135" s="22"/>
      <c r="L135" s="19"/>
      <c r="M135" s="18"/>
      <c r="N135" s="24">
        <v>59.4</v>
      </c>
      <c r="O135" s="18">
        <v>25</v>
      </c>
      <c r="P135" s="18"/>
      <c r="Q135" s="38"/>
      <c r="R135" s="18"/>
      <c r="S135" s="18"/>
      <c r="T135" s="21"/>
      <c r="U135" s="24">
        <f t="shared" si="4"/>
        <v>94.766519823788542</v>
      </c>
      <c r="V135" s="24">
        <f t="shared" si="5"/>
        <v>-2.0408163265306123</v>
      </c>
      <c r="W135" s="35"/>
      <c r="X135" s="35"/>
      <c r="Y135" s="35"/>
    </row>
    <row r="136" spans="2:25">
      <c r="B136" s="16">
        <v>43787</v>
      </c>
      <c r="C136" s="25">
        <v>8693</v>
      </c>
      <c r="D136" s="25">
        <v>73.760000000000005</v>
      </c>
      <c r="E136" s="25">
        <v>1222.2</v>
      </c>
      <c r="F136" s="19">
        <v>25.2</v>
      </c>
      <c r="G136" s="26">
        <v>61.66</v>
      </c>
      <c r="H136" s="22">
        <f>G136-F136</f>
        <v>36.459999999999994</v>
      </c>
      <c r="I136" s="18">
        <v>0</v>
      </c>
      <c r="J136" s="18">
        <v>0</v>
      </c>
      <c r="K136" s="22">
        <f>G136+J136+I136</f>
        <v>61.66</v>
      </c>
      <c r="L136" s="19"/>
      <c r="M136" s="18">
        <v>0.33</v>
      </c>
      <c r="N136" s="24">
        <v>63.6</v>
      </c>
      <c r="O136" s="52">
        <v>25.4</v>
      </c>
      <c r="P136" s="18">
        <v>36.26</v>
      </c>
      <c r="Q136" s="38">
        <f>P136-O136</f>
        <v>10.86</v>
      </c>
      <c r="R136" s="18">
        <v>2.13</v>
      </c>
      <c r="S136" s="18">
        <v>1.06</v>
      </c>
      <c r="T136" s="21">
        <f>O136+Q136+R136+S136</f>
        <v>39.450000000000003</v>
      </c>
      <c r="U136" s="24">
        <f t="shared" si="4"/>
        <v>94.796269023073151</v>
      </c>
      <c r="V136" s="24">
        <f t="shared" si="5"/>
        <v>-0.79365079365079083</v>
      </c>
      <c r="W136" s="35">
        <f>(G136-P136)/G136*100</f>
        <v>41.193642555951996</v>
      </c>
      <c r="X136" s="35">
        <f>(H136-Q136)/H136*100</f>
        <v>70.213933077345033</v>
      </c>
      <c r="Y136" s="35">
        <f>(K136-T136)/K136*100</f>
        <v>36.020110282192661</v>
      </c>
    </row>
    <row r="137" spans="2:25">
      <c r="B137" s="16">
        <v>43788</v>
      </c>
      <c r="C137" s="25">
        <v>8857.4</v>
      </c>
      <c r="D137" s="25">
        <v>146.27000000000001</v>
      </c>
      <c r="E137" s="25">
        <v>1145</v>
      </c>
      <c r="F137" s="19">
        <v>77.599999999999994</v>
      </c>
      <c r="G137" s="18" t="s">
        <v>9</v>
      </c>
      <c r="H137" s="22"/>
      <c r="I137" s="18" t="s">
        <v>9</v>
      </c>
      <c r="J137" s="18" t="s">
        <v>9</v>
      </c>
      <c r="K137" s="22"/>
      <c r="L137" s="19" t="s">
        <v>9</v>
      </c>
      <c r="M137" s="18" t="s">
        <v>9</v>
      </c>
      <c r="N137" s="24">
        <v>59.1</v>
      </c>
      <c r="O137" s="18">
        <v>31</v>
      </c>
      <c r="P137" s="18" t="s">
        <v>9</v>
      </c>
      <c r="Q137" s="38"/>
      <c r="R137" s="18" t="s">
        <v>9</v>
      </c>
      <c r="S137" s="18" t="s">
        <v>9</v>
      </c>
      <c r="T137" s="21"/>
      <c r="U137" s="24">
        <f t="shared" si="4"/>
        <v>94.838427947598262</v>
      </c>
      <c r="V137" s="24">
        <f t="shared" si="5"/>
        <v>60.051546391752574</v>
      </c>
      <c r="W137" s="35"/>
      <c r="X137" s="35"/>
      <c r="Y137" s="35"/>
    </row>
    <row r="138" spans="2:25">
      <c r="B138" s="16">
        <v>43789</v>
      </c>
      <c r="C138" s="25">
        <v>9231.7999999999993</v>
      </c>
      <c r="D138" s="25">
        <v>18.41</v>
      </c>
      <c r="E138" s="25">
        <v>1179.5999999999999</v>
      </c>
      <c r="F138" s="18">
        <v>136</v>
      </c>
      <c r="G138" s="18">
        <v>204.14</v>
      </c>
      <c r="H138" s="22">
        <f>G138-F138</f>
        <v>68.139999999999986</v>
      </c>
      <c r="I138" s="18">
        <v>0</v>
      </c>
      <c r="J138" s="18">
        <v>0.1</v>
      </c>
      <c r="K138" s="22">
        <f>G138+J138+I138</f>
        <v>204.23999999999998</v>
      </c>
      <c r="L138" s="19">
        <v>8.3000000000000007</v>
      </c>
      <c r="M138" s="18">
        <v>0</v>
      </c>
      <c r="N138" s="24">
        <v>69.400000000000006</v>
      </c>
      <c r="O138" s="18">
        <v>33.1</v>
      </c>
      <c r="P138" s="18">
        <v>50.09</v>
      </c>
      <c r="Q138" s="38">
        <f>P138-O138</f>
        <v>16.990000000000002</v>
      </c>
      <c r="R138" s="18">
        <v>2.91</v>
      </c>
      <c r="S138" s="18">
        <v>1.01</v>
      </c>
      <c r="T138" s="21">
        <f>O138+Q138+R138+S138</f>
        <v>54.01</v>
      </c>
      <c r="U138" s="24">
        <f t="shared" si="4"/>
        <v>94.116649711766698</v>
      </c>
      <c r="V138" s="24">
        <f t="shared" si="5"/>
        <v>75.661764705882362</v>
      </c>
      <c r="W138" s="35">
        <f>(G138-P138)/G138*100</f>
        <v>75.462917605564812</v>
      </c>
      <c r="X138" s="35">
        <f>(H138-Q138)/H138*100</f>
        <v>75.066040504842974</v>
      </c>
      <c r="Y138" s="35">
        <f>(K138-T138)/K138*100</f>
        <v>73.555620838229544</v>
      </c>
    </row>
    <row r="139" spans="2:25">
      <c r="B139" s="16">
        <v>43790</v>
      </c>
      <c r="C139" s="25">
        <v>9011.2999999999993</v>
      </c>
      <c r="D139" s="25">
        <v>56.76</v>
      </c>
      <c r="E139" s="25">
        <v>1103.4000000000001</v>
      </c>
      <c r="F139" s="18">
        <v>193</v>
      </c>
      <c r="G139" s="18" t="s">
        <v>9</v>
      </c>
      <c r="H139" s="22"/>
      <c r="I139" s="18" t="s">
        <v>9</v>
      </c>
      <c r="J139" s="18" t="s">
        <v>9</v>
      </c>
      <c r="K139" s="22"/>
      <c r="L139" s="19" t="s">
        <v>9</v>
      </c>
      <c r="M139" s="18" t="s">
        <v>9</v>
      </c>
      <c r="N139" s="24">
        <v>57.8</v>
      </c>
      <c r="O139" s="52">
        <v>96.5</v>
      </c>
      <c r="P139" s="18" t="s">
        <v>9</v>
      </c>
      <c r="Q139" s="38"/>
      <c r="R139" s="18" t="s">
        <v>9</v>
      </c>
      <c r="S139" s="18" t="s">
        <v>9</v>
      </c>
      <c r="T139" s="21"/>
      <c r="U139" s="24">
        <f t="shared" si="4"/>
        <v>94.761645822004709</v>
      </c>
      <c r="V139" s="24">
        <f t="shared" si="5"/>
        <v>50</v>
      </c>
      <c r="W139" s="35"/>
      <c r="X139" s="35"/>
      <c r="Y139" s="35"/>
    </row>
    <row r="140" spans="2:25">
      <c r="B140" s="16">
        <v>43791</v>
      </c>
      <c r="C140" s="25">
        <v>9570.6</v>
      </c>
      <c r="D140" s="25">
        <v>63.92</v>
      </c>
      <c r="E140" s="25">
        <v>1196.4000000000001</v>
      </c>
      <c r="F140" s="18">
        <v>136</v>
      </c>
      <c r="G140" s="18">
        <v>166.26</v>
      </c>
      <c r="H140" s="22">
        <f>G140-F140</f>
        <v>30.259999999999991</v>
      </c>
      <c r="I140" s="18">
        <v>0</v>
      </c>
      <c r="J140" s="18">
        <v>0</v>
      </c>
      <c r="K140" s="22">
        <f>G140+J140+I140</f>
        <v>166.26</v>
      </c>
      <c r="L140" s="19" t="s">
        <v>9</v>
      </c>
      <c r="M140" s="18">
        <v>1.7</v>
      </c>
      <c r="N140" s="24">
        <v>63.4</v>
      </c>
      <c r="O140" s="18">
        <v>111</v>
      </c>
      <c r="P140" s="18">
        <v>133.38</v>
      </c>
      <c r="Q140" s="38">
        <f>P140-O140</f>
        <v>22.379999999999995</v>
      </c>
      <c r="R140" s="18">
        <v>10.72</v>
      </c>
      <c r="S140" s="18">
        <v>1.26</v>
      </c>
      <c r="T140" s="21">
        <f>O140+Q140+R140+S140</f>
        <v>145.35999999999999</v>
      </c>
      <c r="U140" s="24">
        <f t="shared" si="4"/>
        <v>94.700768973587429</v>
      </c>
      <c r="V140" s="24">
        <f t="shared" si="5"/>
        <v>18.382352941176471</v>
      </c>
      <c r="W140" s="35">
        <f>(G140-P140)/G140*100</f>
        <v>19.776254059906169</v>
      </c>
      <c r="X140" s="35">
        <f>(H140-Q140)/H140*100</f>
        <v>26.040978189028412</v>
      </c>
      <c r="Y140" s="35">
        <f>(K140-T140)/K140*100</f>
        <v>12.570672440755448</v>
      </c>
    </row>
    <row r="141" spans="2:25">
      <c r="B141" s="16">
        <v>43792</v>
      </c>
      <c r="C141" s="25">
        <v>9268.6</v>
      </c>
      <c r="D141" s="25">
        <v>97.72</v>
      </c>
      <c r="E141" s="25">
        <v>1036.9000000000001</v>
      </c>
      <c r="F141" s="18">
        <v>99.2</v>
      </c>
      <c r="G141" s="18" t="s">
        <v>9</v>
      </c>
      <c r="H141" s="22"/>
      <c r="I141" s="18" t="s">
        <v>9</v>
      </c>
      <c r="J141" s="18" t="s">
        <v>9</v>
      </c>
      <c r="K141" s="22"/>
      <c r="L141" s="19" t="s">
        <v>9</v>
      </c>
      <c r="M141" s="18" t="s">
        <v>9</v>
      </c>
      <c r="N141" s="24">
        <v>60.9</v>
      </c>
      <c r="O141" s="18">
        <v>121</v>
      </c>
      <c r="P141" s="18" t="s">
        <v>9</v>
      </c>
      <c r="Q141" s="38"/>
      <c r="R141" s="18" t="s">
        <v>9</v>
      </c>
      <c r="S141" s="18" t="s">
        <v>9</v>
      </c>
      <c r="T141" s="21"/>
      <c r="U141" s="24">
        <f t="shared" si="4"/>
        <v>94.126723888513837</v>
      </c>
      <c r="V141" s="24">
        <f t="shared" si="5"/>
        <v>-21.9758064516129</v>
      </c>
      <c r="W141" s="35"/>
      <c r="X141" s="35"/>
      <c r="Y141" s="35"/>
    </row>
    <row r="142" spans="2:25">
      <c r="B142" s="16">
        <v>43793</v>
      </c>
      <c r="C142" s="25">
        <v>9628.9</v>
      </c>
      <c r="D142" s="25">
        <v>66.489999999999995</v>
      </c>
      <c r="E142" s="25">
        <v>1244.0999999999999</v>
      </c>
      <c r="F142" s="18">
        <v>45.6</v>
      </c>
      <c r="G142" s="18" t="s">
        <v>9</v>
      </c>
      <c r="H142" s="22"/>
      <c r="I142" s="18" t="s">
        <v>9</v>
      </c>
      <c r="J142" s="18" t="s">
        <v>9</v>
      </c>
      <c r="K142" s="22"/>
      <c r="L142" s="19" t="s">
        <v>9</v>
      </c>
      <c r="M142" s="18" t="s">
        <v>9</v>
      </c>
      <c r="N142" s="24">
        <v>66.3</v>
      </c>
      <c r="O142" s="18">
        <v>75.900000000000006</v>
      </c>
      <c r="P142" s="18" t="s">
        <v>9</v>
      </c>
      <c r="Q142" s="38"/>
      <c r="R142" s="18" t="s">
        <v>9</v>
      </c>
      <c r="S142" s="18" t="s">
        <v>9</v>
      </c>
      <c r="T142" s="21"/>
      <c r="U142" s="24">
        <f t="shared" si="4"/>
        <v>94.670846394984338</v>
      </c>
      <c r="V142" s="24">
        <f t="shared" si="5"/>
        <v>-66.447368421052644</v>
      </c>
      <c r="W142" s="35"/>
      <c r="X142" s="35"/>
      <c r="Y142" s="35"/>
    </row>
    <row r="143" spans="2:25">
      <c r="B143" s="16">
        <v>43794</v>
      </c>
      <c r="C143" s="25">
        <v>9787.9</v>
      </c>
      <c r="D143" s="25">
        <v>78.31</v>
      </c>
      <c r="E143" s="25">
        <v>1339.6</v>
      </c>
      <c r="F143" s="18">
        <v>23.8</v>
      </c>
      <c r="G143" s="18">
        <v>47.85</v>
      </c>
      <c r="H143" s="22">
        <f>G143-F143</f>
        <v>24.05</v>
      </c>
      <c r="I143" s="18">
        <v>0</v>
      </c>
      <c r="J143" s="18">
        <v>0</v>
      </c>
      <c r="K143" s="22">
        <f>G143+J143+I143</f>
        <v>47.85</v>
      </c>
      <c r="L143" s="19" t="s">
        <v>9</v>
      </c>
      <c r="M143" s="18">
        <v>3.84</v>
      </c>
      <c r="N143" s="24">
        <v>61.2</v>
      </c>
      <c r="O143" s="18">
        <v>28.4</v>
      </c>
      <c r="P143" s="18">
        <v>37.76</v>
      </c>
      <c r="Q143" s="38">
        <f>P143-O143</f>
        <v>9.36</v>
      </c>
      <c r="R143" s="18">
        <v>29.71</v>
      </c>
      <c r="S143" s="18">
        <v>1.86</v>
      </c>
      <c r="T143" s="21">
        <f>O143+Q143+R143+S143</f>
        <v>69.33</v>
      </c>
      <c r="U143" s="24">
        <f t="shared" si="4"/>
        <v>95.431472081218274</v>
      </c>
      <c r="V143" s="24">
        <f t="shared" si="5"/>
        <v>-19.327731092436963</v>
      </c>
      <c r="W143" s="35">
        <f>(G143-P143)/G143*100</f>
        <v>21.086729362591438</v>
      </c>
      <c r="X143" s="35">
        <f>(H143-Q143)/H143*100</f>
        <v>61.081081081081088</v>
      </c>
      <c r="Y143" s="35">
        <f>(K143-T143)/K143*100</f>
        <v>-44.890282131661436</v>
      </c>
    </row>
    <row r="144" spans="2:25">
      <c r="B144" s="16">
        <v>43795</v>
      </c>
      <c r="C144" s="25">
        <v>9256.1</v>
      </c>
      <c r="D144" s="25">
        <v>159.06</v>
      </c>
      <c r="E144" s="25">
        <v>955.4</v>
      </c>
      <c r="F144" s="18">
        <v>29.3</v>
      </c>
      <c r="G144" s="18" t="s">
        <v>9</v>
      </c>
      <c r="H144" s="22"/>
      <c r="I144" s="18" t="s">
        <v>9</v>
      </c>
      <c r="J144" s="18" t="s">
        <v>9</v>
      </c>
      <c r="K144" s="22"/>
      <c r="L144" s="19" t="s">
        <v>9</v>
      </c>
      <c r="M144" s="18" t="s">
        <v>9</v>
      </c>
      <c r="N144" s="24">
        <v>64.3</v>
      </c>
      <c r="O144" s="20">
        <v>7.9</v>
      </c>
      <c r="P144" s="20" t="s">
        <v>9</v>
      </c>
      <c r="Q144" s="38"/>
      <c r="R144" s="20" t="s">
        <v>9</v>
      </c>
      <c r="S144" s="20" t="s">
        <v>9</v>
      </c>
      <c r="T144" s="21"/>
      <c r="U144" s="24">
        <f t="shared" si="4"/>
        <v>93.269834624241156</v>
      </c>
      <c r="V144" s="24">
        <f t="shared" si="5"/>
        <v>73.037542662116039</v>
      </c>
      <c r="W144" s="35"/>
      <c r="X144" s="35"/>
      <c r="Y144" s="35"/>
    </row>
    <row r="145" spans="2:25">
      <c r="B145" s="16">
        <v>43796</v>
      </c>
      <c r="C145" s="25">
        <v>10001.799999999999</v>
      </c>
      <c r="D145" s="25">
        <v>112.37</v>
      </c>
      <c r="E145" s="25">
        <v>1037.0999999999999</v>
      </c>
      <c r="F145" s="18">
        <v>26.7</v>
      </c>
      <c r="G145" s="18">
        <v>45.23</v>
      </c>
      <c r="H145" s="22">
        <f>G145-F145</f>
        <v>18.529999999999998</v>
      </c>
      <c r="I145" s="18">
        <v>0</v>
      </c>
      <c r="J145" s="18">
        <v>0.1</v>
      </c>
      <c r="K145" s="22">
        <f>G145+J145+I145</f>
        <v>45.33</v>
      </c>
      <c r="L145" s="19">
        <v>8.4</v>
      </c>
      <c r="M145" s="18">
        <v>3.72</v>
      </c>
      <c r="N145" s="24">
        <v>56.9</v>
      </c>
      <c r="O145" s="20">
        <v>1.3</v>
      </c>
      <c r="P145" s="20">
        <v>4.1100000000000003</v>
      </c>
      <c r="Q145" s="38">
        <f>P145-O145</f>
        <v>2.8100000000000005</v>
      </c>
      <c r="R145" s="20">
        <v>39.81</v>
      </c>
      <c r="S145" s="20">
        <v>1.87</v>
      </c>
      <c r="T145" s="21">
        <f>O145+Q145+R145+S145</f>
        <v>45.79</v>
      </c>
      <c r="U145" s="24">
        <f t="shared" si="4"/>
        <v>94.513547391765513</v>
      </c>
      <c r="V145" s="24">
        <f t="shared" si="5"/>
        <v>95.13108614232209</v>
      </c>
      <c r="W145" s="35">
        <f>(G145-P145)/G145*100</f>
        <v>90.91311076718992</v>
      </c>
      <c r="X145" s="35">
        <f>(H145-Q145)/H145*100</f>
        <v>84.835402050728547</v>
      </c>
      <c r="Y145" s="35">
        <f>(K145-T145)/K145*100</f>
        <v>-1.0147804985660729</v>
      </c>
    </row>
    <row r="146" spans="2:25">
      <c r="B146" s="16">
        <v>43797</v>
      </c>
      <c r="C146" s="25">
        <v>9677.4</v>
      </c>
      <c r="D146" s="25">
        <v>81.42</v>
      </c>
      <c r="E146" s="25">
        <v>1105.9000000000001</v>
      </c>
      <c r="F146" s="18">
        <v>19.7</v>
      </c>
      <c r="G146" s="18" t="s">
        <v>9</v>
      </c>
      <c r="H146" s="22"/>
      <c r="I146" s="18" t="s">
        <v>9</v>
      </c>
      <c r="J146" s="18" t="s">
        <v>9</v>
      </c>
      <c r="K146" s="22"/>
      <c r="L146" s="19" t="s">
        <v>9</v>
      </c>
      <c r="M146" s="18" t="s">
        <v>9</v>
      </c>
      <c r="N146" s="24">
        <v>54.5</v>
      </c>
      <c r="O146" s="20">
        <v>1</v>
      </c>
      <c r="P146" s="20" t="s">
        <v>9</v>
      </c>
      <c r="Q146" s="38"/>
      <c r="R146" s="20" t="s">
        <v>9</v>
      </c>
      <c r="S146" s="20" t="s">
        <v>9</v>
      </c>
      <c r="T146" s="21"/>
      <c r="U146" s="24">
        <f t="shared" si="4"/>
        <v>95.071887150736956</v>
      </c>
      <c r="V146" s="24">
        <f t="shared" si="5"/>
        <v>94.923857868020306</v>
      </c>
      <c r="W146" s="35"/>
      <c r="X146" s="35"/>
      <c r="Y146" s="35"/>
    </row>
    <row r="147" spans="2:25">
      <c r="B147" s="16">
        <v>43798</v>
      </c>
      <c r="C147" s="25">
        <v>9629.7000000000007</v>
      </c>
      <c r="D147" s="25">
        <v>71.11</v>
      </c>
      <c r="E147" s="25">
        <v>1152.5999999999999</v>
      </c>
      <c r="F147" s="18">
        <v>22.3</v>
      </c>
      <c r="G147" s="18">
        <v>48.22</v>
      </c>
      <c r="H147" s="22">
        <f>G147-F147</f>
        <v>25.919999999999998</v>
      </c>
      <c r="I147" s="18">
        <v>0</v>
      </c>
      <c r="J147" s="18">
        <v>0.08</v>
      </c>
      <c r="K147" s="22">
        <f>G147+J147+I147</f>
        <v>48.3</v>
      </c>
      <c r="L147" s="19" t="s">
        <v>9</v>
      </c>
      <c r="M147" s="18">
        <v>6.01</v>
      </c>
      <c r="N147" s="24">
        <v>50.1</v>
      </c>
      <c r="O147" s="20">
        <v>1</v>
      </c>
      <c r="P147" s="20">
        <v>3.39</v>
      </c>
      <c r="Q147" s="38">
        <f>P147-O147</f>
        <v>2.39</v>
      </c>
      <c r="R147" s="20">
        <v>21.49</v>
      </c>
      <c r="S147" s="20">
        <v>1.31</v>
      </c>
      <c r="T147" s="21">
        <f>O147+Q147+R147+S147</f>
        <v>26.189999999999998</v>
      </c>
      <c r="U147" s="24">
        <f t="shared" si="4"/>
        <v>95.653305570015618</v>
      </c>
      <c r="V147" s="24">
        <f t="shared" si="5"/>
        <v>95.515695067264573</v>
      </c>
      <c r="W147" s="35">
        <f>(G147-P147)/G147*100</f>
        <v>92.969722107009531</v>
      </c>
      <c r="X147" s="35">
        <f>(H147-Q147)/H147*100</f>
        <v>90.779320987654316</v>
      </c>
      <c r="Y147" s="35">
        <f>(K147-T147)/K147*100</f>
        <v>45.776397515527947</v>
      </c>
    </row>
    <row r="148" spans="2:25">
      <c r="B148" s="16">
        <v>43799</v>
      </c>
      <c r="C148" s="25">
        <v>8679.2000000000007</v>
      </c>
      <c r="D148" s="25">
        <v>76.78</v>
      </c>
      <c r="E148" s="25">
        <v>1034.0999999999999</v>
      </c>
      <c r="F148" s="18">
        <v>22.2</v>
      </c>
      <c r="G148" s="18" t="s">
        <v>9</v>
      </c>
      <c r="H148" s="22"/>
      <c r="I148" s="18" t="s">
        <v>9</v>
      </c>
      <c r="J148" s="18" t="s">
        <v>9</v>
      </c>
      <c r="K148" s="22"/>
      <c r="L148" s="19" t="s">
        <v>9</v>
      </c>
      <c r="M148" s="19" t="s">
        <v>9</v>
      </c>
      <c r="N148" s="24">
        <v>51.8</v>
      </c>
      <c r="O148" s="20">
        <v>1.3</v>
      </c>
      <c r="P148" s="20" t="s">
        <v>9</v>
      </c>
      <c r="Q148" s="38"/>
      <c r="R148" s="20" t="s">
        <v>9</v>
      </c>
      <c r="S148" s="20" t="s">
        <v>9</v>
      </c>
      <c r="T148" s="21"/>
      <c r="U148" s="24">
        <f t="shared" si="4"/>
        <v>94.990813267575675</v>
      </c>
      <c r="V148" s="24">
        <f t="shared" si="5"/>
        <v>94.144144144144136</v>
      </c>
      <c r="W148" s="35"/>
      <c r="X148" s="35"/>
      <c r="Y148" s="35"/>
    </row>
    <row r="149" spans="2:25">
      <c r="B149" s="16">
        <v>43800</v>
      </c>
      <c r="C149" s="25">
        <v>9052.2000000000007</v>
      </c>
      <c r="D149" s="25">
        <v>55.15</v>
      </c>
      <c r="E149" s="25">
        <v>997.8</v>
      </c>
      <c r="F149" s="19">
        <v>21.8</v>
      </c>
      <c r="G149" s="18" t="s">
        <v>9</v>
      </c>
      <c r="H149" s="22"/>
      <c r="I149" s="19" t="s">
        <v>9</v>
      </c>
      <c r="J149" s="18" t="s">
        <v>9</v>
      </c>
      <c r="K149" s="22"/>
      <c r="L149" s="19" t="s">
        <v>9</v>
      </c>
      <c r="M149" s="19" t="s">
        <v>9</v>
      </c>
      <c r="N149" s="19">
        <v>49</v>
      </c>
      <c r="O149" s="20">
        <v>1.3</v>
      </c>
      <c r="P149" s="20" t="s">
        <v>9</v>
      </c>
      <c r="Q149" s="38"/>
      <c r="R149" s="20" t="s">
        <v>9</v>
      </c>
      <c r="S149" s="20" t="s">
        <v>9</v>
      </c>
      <c r="T149" s="21"/>
      <c r="U149" s="24">
        <f t="shared" si="4"/>
        <v>95.089196231709764</v>
      </c>
      <c r="V149" s="24">
        <f t="shared" si="5"/>
        <v>94.036697247706428</v>
      </c>
      <c r="W149" s="35"/>
      <c r="X149" s="35"/>
      <c r="Y149" s="35"/>
    </row>
    <row r="150" spans="2:25">
      <c r="B150" s="16">
        <v>43801</v>
      </c>
      <c r="C150" s="25">
        <v>9146.7999999999993</v>
      </c>
      <c r="D150" s="25">
        <v>88.74</v>
      </c>
      <c r="E150" s="25">
        <v>1059.7</v>
      </c>
      <c r="F150" s="19">
        <v>24.3</v>
      </c>
      <c r="G150" s="18">
        <v>49.71</v>
      </c>
      <c r="H150" s="22">
        <f>G150-F150</f>
        <v>25.41</v>
      </c>
      <c r="I150" s="18">
        <v>0</v>
      </c>
      <c r="J150" s="18">
        <v>0</v>
      </c>
      <c r="K150" s="22">
        <f>G150+J150+I150</f>
        <v>49.71</v>
      </c>
      <c r="L150" s="19" t="s">
        <v>9</v>
      </c>
      <c r="M150" s="18">
        <v>4.75</v>
      </c>
      <c r="N150" s="19">
        <v>52</v>
      </c>
      <c r="O150" s="20">
        <v>1.5</v>
      </c>
      <c r="P150" s="20">
        <v>5.35</v>
      </c>
      <c r="Q150" s="38">
        <f>P150-O150</f>
        <v>3.8499999999999996</v>
      </c>
      <c r="R150" s="20">
        <v>18.489999999999998</v>
      </c>
      <c r="S150" s="20">
        <v>1.59</v>
      </c>
      <c r="T150" s="21">
        <f>O150+Q150+R150+S150</f>
        <v>25.429999999999996</v>
      </c>
      <c r="U150" s="24">
        <f t="shared" si="4"/>
        <v>95.09295083514202</v>
      </c>
      <c r="V150" s="24">
        <f t="shared" si="5"/>
        <v>93.827160493827151</v>
      </c>
      <c r="W150" s="35">
        <f>(G150-P150)/G150*100</f>
        <v>89.237577952122308</v>
      </c>
      <c r="X150" s="35">
        <f>(H150-Q150)/H150*100</f>
        <v>84.848484848484858</v>
      </c>
      <c r="Y150" s="35">
        <f>(K150-T150)/K150*100</f>
        <v>48.84329108831222</v>
      </c>
    </row>
    <row r="151" spans="2:25">
      <c r="B151" s="16">
        <v>43802</v>
      </c>
      <c r="C151" s="25">
        <v>8898.2999999999993</v>
      </c>
      <c r="D151" s="25">
        <v>40.71</v>
      </c>
      <c r="E151" s="25">
        <v>987.5</v>
      </c>
      <c r="F151" s="19">
        <v>20.9</v>
      </c>
      <c r="G151" s="19" t="s">
        <v>9</v>
      </c>
      <c r="H151" s="22"/>
      <c r="I151" s="18" t="s">
        <v>9</v>
      </c>
      <c r="J151" s="19" t="s">
        <v>9</v>
      </c>
      <c r="K151" s="22"/>
      <c r="L151" s="19" t="s">
        <v>9</v>
      </c>
      <c r="M151" s="18" t="s">
        <v>9</v>
      </c>
      <c r="N151" s="53">
        <v>58.1</v>
      </c>
      <c r="O151" s="20">
        <v>1.9</v>
      </c>
      <c r="P151" s="20" t="s">
        <v>9</v>
      </c>
      <c r="Q151" s="38"/>
      <c r="R151" s="20" t="s">
        <v>9</v>
      </c>
      <c r="S151" s="20" t="s">
        <v>9</v>
      </c>
      <c r="T151" s="21"/>
      <c r="U151" s="24">
        <f t="shared" si="4"/>
        <v>94.116455696202522</v>
      </c>
      <c r="V151" s="24">
        <f t="shared" si="5"/>
        <v>90.909090909090921</v>
      </c>
      <c r="W151" s="35"/>
      <c r="X151" s="35"/>
      <c r="Y151" s="35"/>
    </row>
    <row r="152" spans="2:25">
      <c r="B152" s="16">
        <v>43803</v>
      </c>
      <c r="C152" s="25">
        <v>9525.6</v>
      </c>
      <c r="D152" s="25">
        <v>85.84</v>
      </c>
      <c r="E152" s="25">
        <v>1030.9000000000001</v>
      </c>
      <c r="F152" s="19">
        <v>19.100000000000001</v>
      </c>
      <c r="G152" s="18">
        <v>45.07</v>
      </c>
      <c r="H152" s="22">
        <f>G152-F152</f>
        <v>25.97</v>
      </c>
      <c r="I152" s="18">
        <v>0</v>
      </c>
      <c r="J152" s="18">
        <v>0.11</v>
      </c>
      <c r="K152" s="22">
        <f>G152+J152+I152</f>
        <v>45.18</v>
      </c>
      <c r="L152" s="19">
        <v>8.1</v>
      </c>
      <c r="M152" s="18">
        <v>5.62</v>
      </c>
      <c r="N152" s="53">
        <v>59.4</v>
      </c>
      <c r="O152" s="20">
        <v>2.4</v>
      </c>
      <c r="P152" s="20">
        <v>4.7</v>
      </c>
      <c r="Q152" s="38">
        <f>P152-O152</f>
        <v>2.3000000000000003</v>
      </c>
      <c r="R152" s="20">
        <v>20.45</v>
      </c>
      <c r="S152" s="20">
        <v>1.6</v>
      </c>
      <c r="T152" s="21">
        <f>O152+Q152+R152+S152</f>
        <v>26.75</v>
      </c>
      <c r="U152" s="24">
        <f t="shared" si="4"/>
        <v>94.23804442719954</v>
      </c>
      <c r="V152" s="24">
        <f t="shared" si="5"/>
        <v>87.434554973822003</v>
      </c>
      <c r="W152" s="35">
        <f>(G152-P152)/G152*100</f>
        <v>89.571777235411574</v>
      </c>
      <c r="X152" s="35">
        <f>(H152-Q152)/H152*100</f>
        <v>91.14362726222565</v>
      </c>
      <c r="Y152" s="35">
        <f>(K152-T152)/K152*100</f>
        <v>40.792386011509521</v>
      </c>
    </row>
    <row r="153" spans="2:25">
      <c r="B153" s="16">
        <v>43804</v>
      </c>
      <c r="C153" s="25">
        <v>9470.2000000000007</v>
      </c>
      <c r="D153" s="25">
        <v>116.76</v>
      </c>
      <c r="E153" s="25">
        <v>982.8</v>
      </c>
      <c r="F153" s="19">
        <v>19.899999999999999</v>
      </c>
      <c r="G153" s="18" t="s">
        <v>9</v>
      </c>
      <c r="H153" s="22"/>
      <c r="I153" s="18" t="s">
        <v>9</v>
      </c>
      <c r="J153" s="19" t="s">
        <v>9</v>
      </c>
      <c r="K153" s="22"/>
      <c r="L153" s="19" t="s">
        <v>9</v>
      </c>
      <c r="M153" s="18" t="s">
        <v>9</v>
      </c>
      <c r="N153" s="53">
        <v>62.3</v>
      </c>
      <c r="O153" s="20">
        <v>8.1999999999999993</v>
      </c>
      <c r="P153" s="20" t="s">
        <v>9</v>
      </c>
      <c r="Q153" s="38"/>
      <c r="R153" s="20" t="s">
        <v>9</v>
      </c>
      <c r="S153" s="20" t="s">
        <v>9</v>
      </c>
      <c r="T153" s="21"/>
      <c r="U153" s="24">
        <f t="shared" si="4"/>
        <v>93.660968660968663</v>
      </c>
      <c r="V153" s="24">
        <f t="shared" si="5"/>
        <v>58.793969849246231</v>
      </c>
      <c r="W153" s="35"/>
      <c r="X153" s="35"/>
      <c r="Y153" s="35"/>
    </row>
    <row r="154" spans="2:25" ht="17.100000000000001" customHeight="1">
      <c r="B154" s="16">
        <v>43805</v>
      </c>
      <c r="C154" s="25">
        <v>10201.4</v>
      </c>
      <c r="D154" s="25">
        <v>155.26</v>
      </c>
      <c r="E154" s="25">
        <v>927.4</v>
      </c>
      <c r="F154" s="19">
        <v>26.3</v>
      </c>
      <c r="G154" s="18">
        <v>44.99</v>
      </c>
      <c r="H154" s="22">
        <f>G154-F154</f>
        <v>18.690000000000001</v>
      </c>
      <c r="I154" s="18">
        <v>0</v>
      </c>
      <c r="J154" s="18">
        <v>0.25</v>
      </c>
      <c r="K154" s="22">
        <f>G154+J154+I154</f>
        <v>45.24</v>
      </c>
      <c r="L154" s="19" t="s">
        <v>9</v>
      </c>
      <c r="M154" s="18">
        <v>5.18</v>
      </c>
      <c r="N154" s="53">
        <v>63.2</v>
      </c>
      <c r="O154" s="20">
        <v>13.5</v>
      </c>
      <c r="P154" s="20">
        <v>14.62</v>
      </c>
      <c r="Q154" s="38">
        <f>P154-O154</f>
        <v>1.1199999999999992</v>
      </c>
      <c r="R154" s="20">
        <v>7.52</v>
      </c>
      <c r="S154" s="20">
        <v>0.83</v>
      </c>
      <c r="T154" s="21">
        <f>O154+Q154+R154+S154</f>
        <v>22.97</v>
      </c>
      <c r="U154" s="24">
        <f t="shared" si="4"/>
        <v>93.185249083459126</v>
      </c>
      <c r="V154" s="24">
        <f t="shared" si="5"/>
        <v>48.669201520912544</v>
      </c>
      <c r="W154" s="35">
        <f>(G154-P154)/G154*100</f>
        <v>67.503889753278514</v>
      </c>
      <c r="X154" s="35">
        <f>(H154-Q154)/H154*100</f>
        <v>94.007490636704119</v>
      </c>
      <c r="Y154" s="35">
        <f>(K154-T154)/K154*100</f>
        <v>49.226348364279403</v>
      </c>
    </row>
    <row r="155" spans="2:25">
      <c r="B155" s="16">
        <v>43806</v>
      </c>
      <c r="C155" s="25">
        <v>10110.299999999999</v>
      </c>
      <c r="D155" s="25">
        <v>153.66</v>
      </c>
      <c r="E155" s="25">
        <v>1126.3</v>
      </c>
      <c r="F155" s="19">
        <v>22.7</v>
      </c>
      <c r="G155" s="19" t="s">
        <v>9</v>
      </c>
      <c r="H155" s="22"/>
      <c r="I155" s="18" t="s">
        <v>9</v>
      </c>
      <c r="J155" s="19" t="s">
        <v>9</v>
      </c>
      <c r="K155" s="22"/>
      <c r="L155" s="19" t="s">
        <v>9</v>
      </c>
      <c r="M155" s="18" t="s">
        <v>9</v>
      </c>
      <c r="N155" s="53">
        <v>66</v>
      </c>
      <c r="O155" s="20">
        <v>12.9</v>
      </c>
      <c r="P155" s="20" t="s">
        <v>9</v>
      </c>
      <c r="Q155" s="38"/>
      <c r="R155" s="20" t="s">
        <v>9</v>
      </c>
      <c r="S155" s="20" t="s">
        <v>9</v>
      </c>
      <c r="T155" s="21"/>
      <c r="U155" s="24">
        <f t="shared" si="4"/>
        <v>94.140104767823857</v>
      </c>
      <c r="V155" s="24">
        <f t="shared" si="5"/>
        <v>43.171806167400881</v>
      </c>
      <c r="W155" s="35"/>
      <c r="X155" s="35"/>
      <c r="Y155" s="35"/>
    </row>
    <row r="156" spans="2:25">
      <c r="B156" s="16">
        <v>43807</v>
      </c>
      <c r="C156" s="25">
        <v>9761.6</v>
      </c>
      <c r="D156" s="25">
        <v>154.6</v>
      </c>
      <c r="E156" s="25">
        <v>1176.3</v>
      </c>
      <c r="F156" s="19">
        <v>20.7</v>
      </c>
      <c r="G156" s="19" t="s">
        <v>9</v>
      </c>
      <c r="H156" s="22"/>
      <c r="I156" s="18" t="s">
        <v>9</v>
      </c>
      <c r="J156" s="19" t="s">
        <v>9</v>
      </c>
      <c r="K156" s="22"/>
      <c r="L156" s="19" t="s">
        <v>9</v>
      </c>
      <c r="M156" s="18" t="s">
        <v>9</v>
      </c>
      <c r="N156" s="53">
        <v>85.6</v>
      </c>
      <c r="O156" s="20">
        <v>12.4</v>
      </c>
      <c r="P156" s="20" t="s">
        <v>9</v>
      </c>
      <c r="Q156" s="38"/>
      <c r="R156" s="20" t="s">
        <v>9</v>
      </c>
      <c r="S156" s="20" t="s">
        <v>9</v>
      </c>
      <c r="T156" s="21"/>
      <c r="U156" s="24">
        <f t="shared" si="4"/>
        <v>92.722944826999921</v>
      </c>
      <c r="V156" s="24">
        <f t="shared" si="5"/>
        <v>40.09661835748792</v>
      </c>
      <c r="W156" s="35"/>
      <c r="X156" s="35"/>
      <c r="Y156" s="35"/>
    </row>
    <row r="157" spans="2:25">
      <c r="B157" s="16">
        <v>43808</v>
      </c>
      <c r="C157" s="17">
        <v>10125.200000000001</v>
      </c>
      <c r="D157" s="17">
        <v>172.02</v>
      </c>
      <c r="E157" s="17">
        <v>1176</v>
      </c>
      <c r="F157" s="32">
        <v>16.5</v>
      </c>
      <c r="G157" s="32">
        <v>41.44</v>
      </c>
      <c r="H157" s="22">
        <f>G157-F157</f>
        <v>24.939999999999998</v>
      </c>
      <c r="I157" s="32">
        <v>0</v>
      </c>
      <c r="J157" s="32">
        <v>0.41</v>
      </c>
      <c r="K157" s="22">
        <f t="shared" ref="K157" si="6">G157+J157+I157</f>
        <v>41.849999999999994</v>
      </c>
      <c r="L157" s="19" t="s">
        <v>9</v>
      </c>
      <c r="M157" s="18">
        <v>6.81</v>
      </c>
      <c r="N157" s="53">
        <v>74.7</v>
      </c>
      <c r="O157" s="20">
        <v>6.7</v>
      </c>
      <c r="P157" s="20">
        <v>12.23</v>
      </c>
      <c r="Q157" s="38">
        <f>P157-O157</f>
        <v>5.53</v>
      </c>
      <c r="R157" s="20">
        <v>2.4900000000000002</v>
      </c>
      <c r="S157" s="20">
        <v>1.23</v>
      </c>
      <c r="T157" s="21">
        <f>O157+Q157+R157+S157</f>
        <v>15.950000000000001</v>
      </c>
      <c r="U157" s="24">
        <f t="shared" si="4"/>
        <v>93.647959183673464</v>
      </c>
      <c r="V157" s="24">
        <f t="shared" si="5"/>
        <v>59.393939393939398</v>
      </c>
      <c r="W157" s="35">
        <f>(G157-P157)/G157*100</f>
        <v>70.487451737451735</v>
      </c>
      <c r="X157" s="35">
        <f>(H157-Q157)/H157*100</f>
        <v>77.826784282277458</v>
      </c>
      <c r="Y157" s="35">
        <f>(K157-T157)/K157*100</f>
        <v>61.887694145758651</v>
      </c>
    </row>
    <row r="158" spans="2:25">
      <c r="B158" s="16">
        <v>43809</v>
      </c>
      <c r="C158" s="17">
        <v>11342.3</v>
      </c>
      <c r="D158" s="17">
        <v>161.12</v>
      </c>
      <c r="E158" s="17">
        <v>1103.9000000000001</v>
      </c>
      <c r="F158" s="32">
        <v>17.600000000000001</v>
      </c>
      <c r="G158" s="32" t="s">
        <v>9</v>
      </c>
      <c r="H158" s="22"/>
      <c r="I158" s="32" t="s">
        <v>9</v>
      </c>
      <c r="J158" s="32" t="s">
        <v>9</v>
      </c>
      <c r="K158" s="22"/>
      <c r="L158" s="19" t="s">
        <v>9</v>
      </c>
      <c r="M158" s="18" t="s">
        <v>9</v>
      </c>
      <c r="N158" s="53">
        <v>64.900000000000006</v>
      </c>
      <c r="O158" s="20">
        <v>11.1</v>
      </c>
      <c r="P158" s="20" t="s">
        <v>9</v>
      </c>
      <c r="Q158" s="38"/>
      <c r="R158" s="20" t="s">
        <v>9</v>
      </c>
      <c r="S158" s="20" t="s">
        <v>9</v>
      </c>
      <c r="T158" s="21"/>
      <c r="U158" s="24">
        <f t="shared" si="4"/>
        <v>94.120844279373131</v>
      </c>
      <c r="V158" s="24">
        <f t="shared" si="5"/>
        <v>36.931818181818187</v>
      </c>
      <c r="W158" s="35"/>
      <c r="X158" s="35"/>
      <c r="Y158" s="35"/>
    </row>
    <row r="159" spans="2:25">
      <c r="B159" s="16">
        <v>43810</v>
      </c>
      <c r="C159" s="17">
        <v>10637.4</v>
      </c>
      <c r="D159" s="17">
        <v>67.59</v>
      </c>
      <c r="E159" s="17">
        <v>1104.4000000000001</v>
      </c>
      <c r="F159" s="32">
        <v>11.2</v>
      </c>
      <c r="G159" s="32">
        <v>48.22</v>
      </c>
      <c r="H159" s="22">
        <f>G159-F159</f>
        <v>37.019999999999996</v>
      </c>
      <c r="I159" s="32">
        <v>0</v>
      </c>
      <c r="J159" s="32">
        <v>0</v>
      </c>
      <c r="K159" s="22">
        <f t="shared" ref="K159:K166" si="7">G159+J159+I159</f>
        <v>48.22</v>
      </c>
      <c r="L159" s="19">
        <v>8.1</v>
      </c>
      <c r="M159" s="18">
        <v>4.34</v>
      </c>
      <c r="N159" s="53">
        <v>59.7</v>
      </c>
      <c r="O159" s="20">
        <v>4.7</v>
      </c>
      <c r="P159" s="20">
        <v>10.66</v>
      </c>
      <c r="Q159" s="38">
        <f>P159-O159</f>
        <v>5.96</v>
      </c>
      <c r="R159" s="20">
        <v>7.47</v>
      </c>
      <c r="S159" s="20">
        <v>0.82</v>
      </c>
      <c r="T159" s="21">
        <f>O159+Q159+R159+S159</f>
        <v>18.95</v>
      </c>
      <c r="U159" s="24">
        <f t="shared" si="4"/>
        <v>94.594349873234336</v>
      </c>
      <c r="V159" s="24">
        <f t="shared" si="5"/>
        <v>58.035714285714278</v>
      </c>
      <c r="W159" s="35">
        <f>(G159-P159)/G159*100</f>
        <v>77.892990460389882</v>
      </c>
      <c r="X159" s="35">
        <f>(H159-Q159)/H159*100</f>
        <v>83.900594273365741</v>
      </c>
      <c r="Y159" s="35">
        <f>(K159-T159)/K159*100</f>
        <v>60.700953961012026</v>
      </c>
    </row>
    <row r="160" spans="2:25">
      <c r="B160" s="16">
        <v>43811</v>
      </c>
      <c r="C160" s="17">
        <v>10523.5</v>
      </c>
      <c r="D160" s="17">
        <v>63.89</v>
      </c>
      <c r="E160" s="17">
        <v>1180.4000000000001</v>
      </c>
      <c r="F160" s="32">
        <v>11.3</v>
      </c>
      <c r="G160" s="32" t="s">
        <v>9</v>
      </c>
      <c r="H160" s="22"/>
      <c r="I160" s="32" t="s">
        <v>9</v>
      </c>
      <c r="J160" s="32" t="s">
        <v>9</v>
      </c>
      <c r="K160" s="22"/>
      <c r="L160" s="19" t="s">
        <v>9</v>
      </c>
      <c r="M160" s="18" t="s">
        <v>9</v>
      </c>
      <c r="N160" s="53">
        <v>58.7</v>
      </c>
      <c r="O160" s="20">
        <v>3.3</v>
      </c>
      <c r="P160" s="20" t="s">
        <v>9</v>
      </c>
      <c r="Q160" s="38"/>
      <c r="R160" s="20" t="s">
        <v>9</v>
      </c>
      <c r="S160" s="20" t="s">
        <v>9</v>
      </c>
      <c r="T160" s="21"/>
      <c r="U160" s="24">
        <f t="shared" si="4"/>
        <v>95.027109454422231</v>
      </c>
      <c r="V160" s="24">
        <f t="shared" si="5"/>
        <v>70.796460176991147</v>
      </c>
      <c r="W160" s="35"/>
      <c r="X160" s="35"/>
      <c r="Y160" s="35"/>
    </row>
    <row r="161" spans="2:25">
      <c r="B161" s="16">
        <v>43812</v>
      </c>
      <c r="C161" s="17">
        <v>10780.6</v>
      </c>
      <c r="D161" s="17">
        <v>82.76</v>
      </c>
      <c r="E161" s="17">
        <v>1124.3</v>
      </c>
      <c r="F161" s="32">
        <v>16.600000000000001</v>
      </c>
      <c r="G161" s="32">
        <v>45.77</v>
      </c>
      <c r="H161" s="22">
        <f>G161-F161</f>
        <v>29.17</v>
      </c>
      <c r="I161" s="32">
        <v>0</v>
      </c>
      <c r="J161" s="32">
        <v>0.11</v>
      </c>
      <c r="K161" s="22">
        <f t="shared" si="7"/>
        <v>45.88</v>
      </c>
      <c r="L161" s="19" t="s">
        <v>9</v>
      </c>
      <c r="M161" s="18">
        <v>2.11</v>
      </c>
      <c r="N161" s="53">
        <v>63</v>
      </c>
      <c r="O161" s="20">
        <v>1.1000000000000001</v>
      </c>
      <c r="P161" s="20">
        <v>3.22</v>
      </c>
      <c r="Q161" s="38">
        <f>P161-O161</f>
        <v>2.12</v>
      </c>
      <c r="R161" s="20">
        <v>12.47</v>
      </c>
      <c r="S161" s="20">
        <v>1.08</v>
      </c>
      <c r="T161" s="21">
        <f>O161+Q161+R161+S161</f>
        <v>16.770000000000003</v>
      </c>
      <c r="U161" s="24">
        <f t="shared" si="4"/>
        <v>94.396513386106903</v>
      </c>
      <c r="V161" s="24">
        <f t="shared" si="5"/>
        <v>93.373493975903614</v>
      </c>
      <c r="W161" s="35">
        <f>(G161-P161)/G161*100</f>
        <v>92.964824120603012</v>
      </c>
      <c r="X161" s="35">
        <f>(H161-Q161)/H161*100</f>
        <v>92.73225917038053</v>
      </c>
      <c r="Y161" s="35">
        <f>(K161-T161)/K161*100</f>
        <v>63.448125544899739</v>
      </c>
    </row>
    <row r="162" spans="2:25">
      <c r="B162" s="16">
        <v>43813</v>
      </c>
      <c r="C162" s="17">
        <v>10482.6</v>
      </c>
      <c r="D162" s="17">
        <v>74.930000000000007</v>
      </c>
      <c r="E162" s="17">
        <v>1095</v>
      </c>
      <c r="F162" s="32">
        <v>16</v>
      </c>
      <c r="G162" s="32" t="s">
        <v>9</v>
      </c>
      <c r="H162" s="22"/>
      <c r="I162" s="32" t="s">
        <v>9</v>
      </c>
      <c r="J162" s="32" t="s">
        <v>9</v>
      </c>
      <c r="K162" s="22"/>
      <c r="L162" s="19" t="s">
        <v>9</v>
      </c>
      <c r="M162" s="18" t="s">
        <v>9</v>
      </c>
      <c r="N162" s="53">
        <v>50.2</v>
      </c>
      <c r="O162" s="20">
        <v>1.8</v>
      </c>
      <c r="P162" s="20" t="s">
        <v>9</v>
      </c>
      <c r="Q162" s="38"/>
      <c r="R162" s="20" t="s">
        <v>9</v>
      </c>
      <c r="S162" s="20" t="s">
        <v>9</v>
      </c>
      <c r="T162" s="21"/>
      <c r="U162" s="24">
        <f t="shared" si="4"/>
        <v>95.415525114155244</v>
      </c>
      <c r="V162" s="24">
        <f t="shared" si="5"/>
        <v>88.75</v>
      </c>
      <c r="W162" s="35"/>
      <c r="X162" s="35"/>
      <c r="Y162" s="35"/>
    </row>
    <row r="163" spans="2:25">
      <c r="B163" s="16">
        <v>43814</v>
      </c>
      <c r="C163" s="17">
        <v>10251.6</v>
      </c>
      <c r="D163" s="17">
        <v>65.599999999999994</v>
      </c>
      <c r="E163" s="17">
        <v>1064</v>
      </c>
      <c r="F163" s="32">
        <v>24.4</v>
      </c>
      <c r="G163" s="32" t="s">
        <v>9</v>
      </c>
      <c r="H163" s="22"/>
      <c r="I163" s="32" t="s">
        <v>9</v>
      </c>
      <c r="J163" s="32" t="s">
        <v>9</v>
      </c>
      <c r="K163" s="22"/>
      <c r="L163" s="19" t="s">
        <v>9</v>
      </c>
      <c r="M163" s="18" t="s">
        <v>9</v>
      </c>
      <c r="N163" s="53">
        <v>55.1</v>
      </c>
      <c r="O163" s="20">
        <v>1.5</v>
      </c>
      <c r="P163" s="20" t="s">
        <v>9</v>
      </c>
      <c r="Q163" s="38"/>
      <c r="R163" s="20" t="s">
        <v>9</v>
      </c>
      <c r="S163" s="20" t="s">
        <v>9</v>
      </c>
      <c r="T163" s="21"/>
      <c r="U163" s="24">
        <f t="shared" si="4"/>
        <v>94.821428571428569</v>
      </c>
      <c r="V163" s="24">
        <f t="shared" si="5"/>
        <v>93.852459016393439</v>
      </c>
      <c r="W163" s="35"/>
      <c r="X163" s="35"/>
      <c r="Y163" s="35"/>
    </row>
    <row r="164" spans="2:25">
      <c r="B164" s="16">
        <v>43815</v>
      </c>
      <c r="C164" s="17">
        <v>9335.2999999999993</v>
      </c>
      <c r="D164" s="17">
        <v>61.05</v>
      </c>
      <c r="E164" s="17">
        <v>1165.0999999999999</v>
      </c>
      <c r="F164" s="32">
        <v>14.8</v>
      </c>
      <c r="G164" s="32">
        <v>40.74</v>
      </c>
      <c r="H164" s="22">
        <f>G164-F164</f>
        <v>25.94</v>
      </c>
      <c r="I164" s="32">
        <v>0</v>
      </c>
      <c r="J164" s="32">
        <v>0</v>
      </c>
      <c r="K164" s="22">
        <f t="shared" si="7"/>
        <v>40.74</v>
      </c>
      <c r="L164" s="19" t="s">
        <v>9</v>
      </c>
      <c r="M164" s="18">
        <v>0</v>
      </c>
      <c r="N164" s="53">
        <v>67.7</v>
      </c>
      <c r="O164" s="20">
        <v>0.8</v>
      </c>
      <c r="P164" s="20">
        <v>2.85</v>
      </c>
      <c r="Q164" s="38">
        <f>P164-O164</f>
        <v>2.0499999999999998</v>
      </c>
      <c r="R164" s="20">
        <v>9.16</v>
      </c>
      <c r="S164" s="20">
        <v>2.2999999999999998</v>
      </c>
      <c r="T164" s="21">
        <f>O164+Q164+R164+S164</f>
        <v>14.309999999999999</v>
      </c>
      <c r="U164" s="24">
        <f t="shared" si="4"/>
        <v>94.189339970817954</v>
      </c>
      <c r="V164" s="24">
        <f t="shared" si="5"/>
        <v>94.594594594594597</v>
      </c>
      <c r="W164" s="35">
        <f>(G164-P164)/G164*100</f>
        <v>93.00441826215021</v>
      </c>
      <c r="X164" s="35">
        <f>(H164-Q164)/H164*100</f>
        <v>92.097147262914419</v>
      </c>
      <c r="Y164" s="35">
        <f>(K164-T164)/K164*100</f>
        <v>64.874815905743745</v>
      </c>
    </row>
    <row r="165" spans="2:25">
      <c r="B165" s="16">
        <v>43816</v>
      </c>
      <c r="C165" s="17">
        <v>10030.9</v>
      </c>
      <c r="D165" s="17">
        <v>67.66</v>
      </c>
      <c r="E165" s="17">
        <v>1188.5999999999999</v>
      </c>
      <c r="F165" s="32">
        <v>15.9</v>
      </c>
      <c r="G165" s="32" t="s">
        <v>9</v>
      </c>
      <c r="H165" s="22"/>
      <c r="I165" s="32" t="s">
        <v>9</v>
      </c>
      <c r="J165" s="32" t="s">
        <v>9</v>
      </c>
      <c r="K165" s="22"/>
      <c r="L165" s="19" t="s">
        <v>9</v>
      </c>
      <c r="M165" s="18" t="s">
        <v>9</v>
      </c>
      <c r="N165" s="53">
        <v>47.9</v>
      </c>
      <c r="O165" s="20">
        <v>0.9</v>
      </c>
      <c r="P165" s="20" t="s">
        <v>9</v>
      </c>
      <c r="Q165" s="38"/>
      <c r="R165" s="20" t="s">
        <v>9</v>
      </c>
      <c r="S165" s="20" t="s">
        <v>9</v>
      </c>
      <c r="T165" s="21"/>
      <c r="U165" s="24">
        <f t="shared" si="4"/>
        <v>95.97004879690391</v>
      </c>
      <c r="V165" s="24">
        <f t="shared" si="5"/>
        <v>94.339622641509436</v>
      </c>
      <c r="W165" s="35"/>
      <c r="X165" s="35"/>
      <c r="Y165" s="35"/>
    </row>
    <row r="166" spans="2:25">
      <c r="B166" s="16">
        <v>43817</v>
      </c>
      <c r="C166" s="17">
        <v>10753.3</v>
      </c>
      <c r="D166" s="17">
        <v>84.91</v>
      </c>
      <c r="E166" s="17">
        <v>1089</v>
      </c>
      <c r="F166" s="32">
        <v>14.4</v>
      </c>
      <c r="G166" s="32">
        <v>37.76</v>
      </c>
      <c r="H166" s="22">
        <f>G166-F166</f>
        <v>23.36</v>
      </c>
      <c r="I166" s="32">
        <v>0</v>
      </c>
      <c r="J166" s="32">
        <v>0.54</v>
      </c>
      <c r="K166" s="22">
        <f t="shared" si="7"/>
        <v>38.299999999999997</v>
      </c>
      <c r="L166" s="19">
        <v>8.1999999999999993</v>
      </c>
      <c r="M166" s="18">
        <v>3.02</v>
      </c>
      <c r="N166" s="53">
        <v>57.5</v>
      </c>
      <c r="O166" s="20">
        <v>0.8</v>
      </c>
      <c r="P166" s="20">
        <v>3.39</v>
      </c>
      <c r="Q166" s="38">
        <f>P166-O166</f>
        <v>2.59</v>
      </c>
      <c r="R166" s="20">
        <v>8.61</v>
      </c>
      <c r="S166" s="20">
        <v>1.94</v>
      </c>
      <c r="T166" s="21">
        <f>O166+Q166+R166+S166</f>
        <v>13.94</v>
      </c>
      <c r="U166" s="24">
        <f t="shared" si="4"/>
        <v>94.719926538108353</v>
      </c>
      <c r="V166" s="24">
        <f t="shared" si="5"/>
        <v>94.444444444444443</v>
      </c>
      <c r="W166" s="35">
        <f>(G166-P166)/G166*100</f>
        <v>91.022245762711862</v>
      </c>
      <c r="X166" s="35">
        <f>(H166-Q166)/H166*100</f>
        <v>88.912671232876718</v>
      </c>
      <c r="Y166" s="35">
        <f>(K166-T166)/K166*100</f>
        <v>63.603133159268936</v>
      </c>
    </row>
    <row r="167" spans="2:25">
      <c r="B167" s="16">
        <v>43818</v>
      </c>
      <c r="C167" s="17">
        <v>10442.4</v>
      </c>
      <c r="D167" s="17">
        <v>78.84</v>
      </c>
      <c r="E167" s="17">
        <v>1095.8</v>
      </c>
      <c r="F167" s="32">
        <v>17.100000000000001</v>
      </c>
      <c r="G167" s="32" t="s">
        <v>9</v>
      </c>
      <c r="H167" s="22"/>
      <c r="I167" s="32" t="s">
        <v>9</v>
      </c>
      <c r="J167" s="32" t="s">
        <v>9</v>
      </c>
      <c r="K167" s="22"/>
      <c r="L167" s="19" t="s">
        <v>9</v>
      </c>
      <c r="M167" s="18" t="s">
        <v>9</v>
      </c>
      <c r="N167" s="53">
        <v>68.8</v>
      </c>
      <c r="O167" s="20">
        <v>1.2</v>
      </c>
      <c r="P167" s="20" t="s">
        <v>9</v>
      </c>
      <c r="Q167" s="38"/>
      <c r="R167" s="20" t="s">
        <v>9</v>
      </c>
      <c r="S167" s="20" t="s">
        <v>9</v>
      </c>
      <c r="T167" s="21"/>
      <c r="U167" s="24">
        <f t="shared" si="4"/>
        <v>93.721482022266841</v>
      </c>
      <c r="V167" s="24">
        <f t="shared" si="5"/>
        <v>92.982456140350877</v>
      </c>
      <c r="W167" s="35"/>
      <c r="X167" s="35"/>
      <c r="Y167" s="35"/>
    </row>
    <row r="168" spans="2:25">
      <c r="B168" s="16">
        <v>43819</v>
      </c>
      <c r="C168" s="17">
        <v>10783.1</v>
      </c>
      <c r="D168" s="17">
        <v>62.29</v>
      </c>
      <c r="E168" s="17">
        <v>1189.9000000000001</v>
      </c>
      <c r="F168" s="32">
        <v>18.100000000000001</v>
      </c>
      <c r="G168" s="32">
        <v>46.72</v>
      </c>
      <c r="H168" s="22">
        <f>G168-F168</f>
        <v>28.619999999999997</v>
      </c>
      <c r="I168" s="32">
        <v>0</v>
      </c>
      <c r="J168" s="32">
        <v>0.08</v>
      </c>
      <c r="K168" s="22">
        <f t="shared" ref="K168" si="8">G168+J168+I168</f>
        <v>46.8</v>
      </c>
      <c r="L168" s="19"/>
      <c r="M168" s="18">
        <v>1.46</v>
      </c>
      <c r="N168" s="53">
        <v>74.599999999999994</v>
      </c>
      <c r="O168" s="20">
        <v>1.2</v>
      </c>
      <c r="P168" s="20">
        <v>3.39</v>
      </c>
      <c r="Q168" s="38">
        <f>P168-O168</f>
        <v>2.1900000000000004</v>
      </c>
      <c r="R168" s="20">
        <v>3.84</v>
      </c>
      <c r="S168" s="20">
        <v>3.29</v>
      </c>
      <c r="T168" s="21">
        <f>O168+Q168+R168+S168</f>
        <v>10.52</v>
      </c>
      <c r="U168" s="24">
        <f t="shared" si="4"/>
        <v>93.730565593747386</v>
      </c>
      <c r="V168" s="24">
        <f t="shared" si="5"/>
        <v>93.370165745856355</v>
      </c>
      <c r="W168" s="35">
        <f>(G168-P168)/G168*100</f>
        <v>92.74400684931507</v>
      </c>
      <c r="X168" s="35">
        <f>(H168-Q168)/H168*100</f>
        <v>92.348008385744222</v>
      </c>
      <c r="Y168" s="35">
        <f>(K168-T168)/K168*100</f>
        <v>77.521367521367523</v>
      </c>
    </row>
    <row r="169" spans="2:25">
      <c r="B169" s="16">
        <v>43820</v>
      </c>
      <c r="C169" s="17">
        <v>10159.9</v>
      </c>
      <c r="D169" s="17">
        <v>51.31</v>
      </c>
      <c r="E169" s="17">
        <v>956.7</v>
      </c>
      <c r="F169" s="32">
        <v>19.7</v>
      </c>
      <c r="G169" s="32"/>
      <c r="H169" s="22"/>
      <c r="I169" s="32"/>
      <c r="J169" s="32"/>
      <c r="K169" s="22"/>
      <c r="L169" s="19"/>
      <c r="M169" s="18"/>
      <c r="N169" s="53">
        <v>54.1</v>
      </c>
      <c r="O169" s="20">
        <v>1.8</v>
      </c>
      <c r="P169" s="20"/>
      <c r="Q169" s="38"/>
      <c r="R169" s="20"/>
      <c r="S169" s="20"/>
      <c r="T169" s="21"/>
      <c r="U169" s="24">
        <f t="shared" si="4"/>
        <v>94.345144768474967</v>
      </c>
      <c r="V169" s="24">
        <f t="shared" si="5"/>
        <v>90.862944162436548</v>
      </c>
      <c r="W169" s="35"/>
      <c r="X169" s="35"/>
      <c r="Y169" s="35"/>
    </row>
    <row r="170" spans="2:25">
      <c r="B170" s="16">
        <v>43821</v>
      </c>
      <c r="C170" s="17">
        <v>10533.7</v>
      </c>
      <c r="D170" s="17">
        <v>57.85</v>
      </c>
      <c r="E170" s="17">
        <v>1109.8</v>
      </c>
      <c r="F170" s="32">
        <v>21.6</v>
      </c>
      <c r="G170" s="32"/>
      <c r="H170" s="22"/>
      <c r="I170" s="32"/>
      <c r="J170" s="32"/>
      <c r="K170" s="22"/>
      <c r="L170" s="19"/>
      <c r="M170" s="18"/>
      <c r="N170" s="53">
        <v>58.8</v>
      </c>
      <c r="O170" s="20">
        <v>3.1</v>
      </c>
      <c r="P170" s="20"/>
      <c r="Q170" s="38"/>
      <c r="R170" s="20"/>
      <c r="S170" s="20"/>
      <c r="T170" s="21"/>
      <c r="U170" s="24">
        <f t="shared" si="4"/>
        <v>94.701748062714003</v>
      </c>
      <c r="V170" s="24">
        <f t="shared" si="5"/>
        <v>85.648148148148138</v>
      </c>
      <c r="W170" s="35"/>
      <c r="X170" s="35"/>
      <c r="Y170" s="35"/>
    </row>
    <row r="171" spans="2:25">
      <c r="B171" s="16">
        <v>43822</v>
      </c>
      <c r="C171" s="17">
        <v>10509.5</v>
      </c>
      <c r="D171" s="17">
        <v>67.08</v>
      </c>
      <c r="E171" s="17">
        <v>1141.3</v>
      </c>
      <c r="F171" s="32">
        <v>17.8</v>
      </c>
      <c r="G171" s="32">
        <v>45.23</v>
      </c>
      <c r="H171" s="22">
        <f>G171-F171</f>
        <v>27.429999999999996</v>
      </c>
      <c r="I171" s="32">
        <v>0</v>
      </c>
      <c r="J171" s="32">
        <v>0.38</v>
      </c>
      <c r="K171" s="22">
        <f t="shared" ref="K171:K173" si="9">G171+J171+I171</f>
        <v>45.61</v>
      </c>
      <c r="L171" s="19"/>
      <c r="M171" s="18">
        <v>1.18</v>
      </c>
      <c r="N171" s="53">
        <v>66.3</v>
      </c>
      <c r="O171" s="20">
        <v>5.8</v>
      </c>
      <c r="P171" s="20">
        <v>8.56</v>
      </c>
      <c r="Q171" s="38">
        <f>P171-O171</f>
        <v>2.7600000000000007</v>
      </c>
      <c r="R171" s="20">
        <v>6.59</v>
      </c>
      <c r="S171" s="20">
        <v>2.77</v>
      </c>
      <c r="T171" s="21">
        <f>O171+Q171+R171+S171</f>
        <v>17.920000000000002</v>
      </c>
      <c r="U171" s="24">
        <f t="shared" si="4"/>
        <v>94.19083501270481</v>
      </c>
      <c r="V171" s="24">
        <f t="shared" si="5"/>
        <v>67.415730337078656</v>
      </c>
      <c r="W171" s="35">
        <f>(G171-P171)/G171*100</f>
        <v>81.074508069865132</v>
      </c>
      <c r="X171" s="35">
        <f>(H171-Q171)/H171*100</f>
        <v>89.938024061246807</v>
      </c>
      <c r="Y171" s="35">
        <f>(K171-T171)/K171*100</f>
        <v>60.710370532777894</v>
      </c>
    </row>
    <row r="172" spans="2:25">
      <c r="B172" s="16">
        <v>43823</v>
      </c>
      <c r="C172" s="17">
        <v>11143.2</v>
      </c>
      <c r="D172" s="17">
        <v>83.93</v>
      </c>
      <c r="E172" s="17">
        <v>1194.7</v>
      </c>
      <c r="F172" s="32">
        <v>22.6</v>
      </c>
      <c r="G172" s="32"/>
      <c r="H172" s="22"/>
      <c r="I172" s="32"/>
      <c r="J172" s="32"/>
      <c r="K172" s="22"/>
      <c r="L172" s="19"/>
      <c r="M172" s="18"/>
      <c r="N172" s="53">
        <v>63.7</v>
      </c>
      <c r="O172" s="20">
        <v>10</v>
      </c>
      <c r="P172" s="20"/>
      <c r="Q172" s="38"/>
      <c r="R172" s="20"/>
      <c r="S172" s="20"/>
      <c r="T172" s="21"/>
      <c r="U172" s="24">
        <f t="shared" si="4"/>
        <v>94.66811751904244</v>
      </c>
      <c r="V172" s="24">
        <f t="shared" si="5"/>
        <v>55.752212389380531</v>
      </c>
      <c r="W172" s="35"/>
      <c r="X172" s="35"/>
      <c r="Y172" s="35"/>
    </row>
    <row r="173" spans="2:25">
      <c r="B173" s="16">
        <v>43824</v>
      </c>
      <c r="C173" s="17">
        <v>10316.799999999999</v>
      </c>
      <c r="D173" s="17">
        <v>52.21</v>
      </c>
      <c r="E173" s="17">
        <v>1368</v>
      </c>
      <c r="F173" s="32">
        <v>27.2</v>
      </c>
      <c r="G173" s="32">
        <v>55.29</v>
      </c>
      <c r="H173" s="22">
        <f>G173-F173</f>
        <v>28.09</v>
      </c>
      <c r="I173" s="32">
        <v>0</v>
      </c>
      <c r="J173" s="32">
        <v>0.17</v>
      </c>
      <c r="K173" s="22">
        <f t="shared" si="9"/>
        <v>55.46</v>
      </c>
      <c r="L173" s="19">
        <v>8.1999999999999993</v>
      </c>
      <c r="M173" s="18">
        <v>1.17</v>
      </c>
      <c r="N173" s="53">
        <v>66.599999999999994</v>
      </c>
      <c r="O173" s="20">
        <v>15</v>
      </c>
      <c r="P173" s="20">
        <v>18.25</v>
      </c>
      <c r="Q173" s="38">
        <f>P173-O173</f>
        <v>3.25</v>
      </c>
      <c r="R173" s="20">
        <v>1.17</v>
      </c>
      <c r="S173" s="20">
        <v>0.82</v>
      </c>
      <c r="T173" s="21">
        <f>O173+Q173+R173+S173</f>
        <v>20.240000000000002</v>
      </c>
      <c r="U173" s="24">
        <f t="shared" si="4"/>
        <v>95.131578947368425</v>
      </c>
      <c r="V173" s="24">
        <f t="shared" si="5"/>
        <v>44.852941176470587</v>
      </c>
      <c r="W173" s="35">
        <f>(G173-P173)/G173*100</f>
        <v>66.992222825103994</v>
      </c>
      <c r="X173" s="35">
        <f>(H173-Q173)/H173*100</f>
        <v>88.430046279814874</v>
      </c>
      <c r="Y173" s="35">
        <f>(K173-T173)/K173*100</f>
        <v>63.505228993869459</v>
      </c>
    </row>
    <row r="174" spans="2:25">
      <c r="B174" s="16">
        <v>43825</v>
      </c>
      <c r="C174" s="17">
        <v>11219.4</v>
      </c>
      <c r="D174" s="17">
        <v>131.59</v>
      </c>
      <c r="E174" s="17">
        <v>1490.6</v>
      </c>
      <c r="F174" s="32">
        <v>19.5</v>
      </c>
      <c r="G174" s="32"/>
      <c r="H174" s="22"/>
      <c r="I174" s="32"/>
      <c r="J174" s="32"/>
      <c r="K174" s="22"/>
      <c r="L174" s="19"/>
      <c r="M174" s="18"/>
      <c r="N174" s="53">
        <v>71.8</v>
      </c>
      <c r="O174" s="20">
        <v>14.9</v>
      </c>
      <c r="P174" s="20"/>
      <c r="Q174" s="38"/>
      <c r="R174" s="20"/>
      <c r="S174" s="20"/>
      <c r="T174" s="21"/>
      <c r="U174" s="24">
        <f t="shared" si="4"/>
        <v>95.183147725748015</v>
      </c>
      <c r="V174" s="24">
        <f t="shared" si="5"/>
        <v>23.589743589743588</v>
      </c>
      <c r="W174" s="35"/>
      <c r="X174" s="35"/>
      <c r="Y174" s="35"/>
    </row>
    <row r="175" spans="2:25">
      <c r="B175" s="16">
        <v>43826</v>
      </c>
      <c r="C175" s="17">
        <v>10548.9</v>
      </c>
      <c r="D175" s="17">
        <v>148.97999999999999</v>
      </c>
      <c r="E175" s="17">
        <v>1425.4</v>
      </c>
      <c r="F175" s="32">
        <v>24.2</v>
      </c>
      <c r="G175" s="32">
        <v>45.23</v>
      </c>
      <c r="H175" s="22">
        <f>G175-F175</f>
        <v>21.029999999999998</v>
      </c>
      <c r="I175" s="32">
        <v>0</v>
      </c>
      <c r="J175" s="32">
        <v>7.0000000000000007E-2</v>
      </c>
      <c r="K175" s="22">
        <f t="shared" ref="K175:K178" si="10">G175+J175+I175</f>
        <v>45.3</v>
      </c>
      <c r="L175" s="19"/>
      <c r="M175" s="18">
        <v>10.09</v>
      </c>
      <c r="N175" s="53">
        <v>54.6</v>
      </c>
      <c r="O175" s="20">
        <v>17.399999999999999</v>
      </c>
      <c r="P175" s="20">
        <v>18.57</v>
      </c>
      <c r="Q175" s="38">
        <f>P175-O175</f>
        <v>1.1700000000000017</v>
      </c>
      <c r="R175" s="20">
        <v>1.94</v>
      </c>
      <c r="S175" s="20">
        <v>2.04</v>
      </c>
      <c r="T175" s="21">
        <f>O175+Q175+R175+S175</f>
        <v>22.55</v>
      </c>
      <c r="U175" s="24">
        <f t="shared" si="4"/>
        <v>96.169496281745481</v>
      </c>
      <c r="V175" s="24">
        <f t="shared" si="5"/>
        <v>28.099173553719016</v>
      </c>
      <c r="W175" s="35">
        <f>(G175-P175)/G175*100</f>
        <v>58.943179305770499</v>
      </c>
      <c r="X175" s="35">
        <f>(H175-Q175)/H175*100</f>
        <v>94.436519258202551</v>
      </c>
      <c r="Y175" s="35">
        <f>(K175-T175)/K175*100</f>
        <v>50.220750551876371</v>
      </c>
    </row>
    <row r="176" spans="2:25">
      <c r="B176" s="16">
        <v>43827</v>
      </c>
      <c r="C176" s="17">
        <v>10085.6</v>
      </c>
      <c r="D176" s="17">
        <v>134.88999999999999</v>
      </c>
      <c r="E176" s="17">
        <v>957.7</v>
      </c>
      <c r="F176" s="32">
        <v>23.6</v>
      </c>
      <c r="G176" s="32"/>
      <c r="H176" s="22"/>
      <c r="I176" s="32"/>
      <c r="J176" s="32"/>
      <c r="K176" s="22"/>
      <c r="L176" s="19"/>
      <c r="M176" s="18"/>
      <c r="N176" s="53">
        <v>65.599999999999994</v>
      </c>
      <c r="O176" s="20">
        <v>13.3</v>
      </c>
      <c r="P176" s="20"/>
      <c r="Q176" s="38"/>
      <c r="R176" s="20"/>
      <c r="S176" s="20"/>
      <c r="T176" s="21"/>
      <c r="U176" s="24">
        <f t="shared" si="4"/>
        <v>93.150255821238375</v>
      </c>
      <c r="V176" s="24">
        <f t="shared" si="5"/>
        <v>43.644067796610173</v>
      </c>
      <c r="W176" s="35"/>
      <c r="X176" s="35"/>
      <c r="Y176" s="35"/>
    </row>
    <row r="177" spans="2:25">
      <c r="B177" s="16">
        <v>43828</v>
      </c>
      <c r="C177" s="17">
        <v>10174.799999999999</v>
      </c>
      <c r="D177" s="17">
        <v>131.28</v>
      </c>
      <c r="E177" s="17">
        <v>1158.9000000000001</v>
      </c>
      <c r="F177" s="32">
        <v>18.8</v>
      </c>
      <c r="G177" s="32"/>
      <c r="H177" s="22"/>
      <c r="I177" s="32"/>
      <c r="J177" s="32"/>
      <c r="K177" s="22"/>
      <c r="L177" s="19"/>
      <c r="M177" s="18"/>
      <c r="N177" s="53">
        <v>64.3</v>
      </c>
      <c r="O177" s="20">
        <v>6.2</v>
      </c>
      <c r="P177" s="20"/>
      <c r="Q177" s="38"/>
      <c r="R177" s="20"/>
      <c r="S177" s="20"/>
      <c r="T177" s="21"/>
      <c r="U177" s="24">
        <f t="shared" si="4"/>
        <v>94.451635171283115</v>
      </c>
      <c r="V177" s="24">
        <f t="shared" si="5"/>
        <v>67.021276595744681</v>
      </c>
      <c r="W177" s="35"/>
      <c r="X177" s="35"/>
      <c r="Y177" s="35"/>
    </row>
    <row r="178" spans="2:25">
      <c r="B178" s="16">
        <v>43829</v>
      </c>
      <c r="C178" s="17">
        <v>10089.9</v>
      </c>
      <c r="D178" s="17">
        <v>152.22</v>
      </c>
      <c r="E178" s="17">
        <v>1145.8699999999999</v>
      </c>
      <c r="F178" s="32">
        <v>13.4</v>
      </c>
      <c r="G178" s="32">
        <v>60.17</v>
      </c>
      <c r="H178" s="22">
        <f>G178-F178</f>
        <v>46.77</v>
      </c>
      <c r="I178" s="32">
        <v>0</v>
      </c>
      <c r="J178" s="32">
        <v>0.08</v>
      </c>
      <c r="K178" s="22">
        <f t="shared" si="10"/>
        <v>60.25</v>
      </c>
      <c r="L178" s="19"/>
      <c r="M178" s="18">
        <v>1.32</v>
      </c>
      <c r="N178" s="53">
        <v>58.1</v>
      </c>
      <c r="O178" s="20">
        <v>1.6</v>
      </c>
      <c r="P178" s="20">
        <v>6.78</v>
      </c>
      <c r="Q178" s="38">
        <f>P178-O178</f>
        <v>5.18</v>
      </c>
      <c r="R178" s="20">
        <v>14.61</v>
      </c>
      <c r="S178" s="20">
        <v>2.48</v>
      </c>
      <c r="T178" s="21">
        <f>O178+Q178+R178+S178</f>
        <v>23.87</v>
      </c>
      <c r="U178" s="24">
        <f t="shared" si="4"/>
        <v>94.929616797717031</v>
      </c>
      <c r="V178" s="24">
        <f t="shared" si="5"/>
        <v>88.059701492537314</v>
      </c>
      <c r="W178" s="35">
        <f>(G178-P178)/G178*100</f>
        <v>88.731926209074288</v>
      </c>
      <c r="X178" s="35">
        <f>(H178-Q178)/H178*100</f>
        <v>88.924524267692959</v>
      </c>
      <c r="Y178" s="35">
        <f>(K178-T178)/K178*100</f>
        <v>60.381742738589203</v>
      </c>
    </row>
    <row r="179" spans="2:25">
      <c r="B179" s="16">
        <v>43830</v>
      </c>
      <c r="C179" s="17">
        <v>9616.26</v>
      </c>
      <c r="D179" s="17">
        <v>51.61</v>
      </c>
      <c r="E179" s="17">
        <v>1187.18</v>
      </c>
      <c r="F179" s="32">
        <v>15.3</v>
      </c>
      <c r="G179" s="32"/>
      <c r="H179" s="22"/>
      <c r="I179" s="32"/>
      <c r="J179" s="32"/>
      <c r="K179" s="22"/>
      <c r="L179" s="19"/>
      <c r="M179" s="18"/>
      <c r="N179" s="53">
        <v>65.900000000000006</v>
      </c>
      <c r="O179" s="20">
        <v>0.9</v>
      </c>
      <c r="P179" s="20"/>
      <c r="Q179" s="38"/>
      <c r="R179" s="20"/>
      <c r="S179" s="20"/>
      <c r="T179" s="21"/>
      <c r="U179" s="24">
        <f t="shared" si="4"/>
        <v>94.44903047558077</v>
      </c>
      <c r="V179" s="24">
        <f t="shared" si="5"/>
        <v>94.117647058823522</v>
      </c>
      <c r="W179" s="35"/>
      <c r="X179" s="35"/>
      <c r="Y179" s="35"/>
    </row>
    <row r="180" spans="2:25">
      <c r="B180" s="16">
        <v>43831</v>
      </c>
      <c r="C180" s="17">
        <v>9961.7999999999993</v>
      </c>
      <c r="D180" s="17">
        <v>86.12</v>
      </c>
      <c r="E180" s="17">
        <v>1154.0899999999999</v>
      </c>
      <c r="F180" s="18">
        <v>18.5</v>
      </c>
      <c r="G180" s="18">
        <v>46.72</v>
      </c>
      <c r="H180" s="22">
        <f>G180-F180</f>
        <v>28.22</v>
      </c>
      <c r="I180" s="18">
        <v>0</v>
      </c>
      <c r="J180" s="18">
        <v>0</v>
      </c>
      <c r="K180" s="22">
        <f t="shared" ref="K180" si="11">G180+J180+I180</f>
        <v>46.72</v>
      </c>
      <c r="L180" s="18">
        <v>8.42</v>
      </c>
      <c r="M180" s="18">
        <v>1.28</v>
      </c>
      <c r="N180" s="44">
        <v>68.930000000000007</v>
      </c>
      <c r="O180" s="20">
        <v>0.61199999999999999</v>
      </c>
      <c r="P180" s="19">
        <v>1.9</v>
      </c>
      <c r="Q180" s="38">
        <f>P180-O180</f>
        <v>1.2879999999999998</v>
      </c>
      <c r="R180" s="18">
        <v>9.65</v>
      </c>
      <c r="S180" s="18">
        <v>5.28</v>
      </c>
      <c r="T180" s="21">
        <f>O180+Q180+R180+S180</f>
        <v>16.830000000000002</v>
      </c>
      <c r="U180" s="24">
        <f t="shared" si="4"/>
        <v>94.027328891161005</v>
      </c>
      <c r="V180" s="24">
        <f t="shared" si="5"/>
        <v>96.691891891891899</v>
      </c>
      <c r="W180" s="35">
        <f>(G180-P180)/G180*100</f>
        <v>95.933219178082197</v>
      </c>
      <c r="X180" s="35">
        <f>(H180-Q180)/H180*100</f>
        <v>95.435861091424528</v>
      </c>
      <c r="Y180" s="35">
        <f>(K180-T180)/K180*100</f>
        <v>63.976883561643824</v>
      </c>
    </row>
    <row r="181" spans="2:25">
      <c r="B181" s="16">
        <v>43832</v>
      </c>
      <c r="C181" s="17">
        <v>9915.0499999999993</v>
      </c>
      <c r="D181" s="17">
        <v>137.37</v>
      </c>
      <c r="E181" s="17">
        <v>1525.99</v>
      </c>
      <c r="F181" s="18">
        <v>9.5</v>
      </c>
      <c r="G181" s="18"/>
      <c r="H181" s="22"/>
      <c r="I181" s="18"/>
      <c r="J181" s="18"/>
      <c r="K181" s="22"/>
      <c r="L181" s="18"/>
      <c r="M181" s="18"/>
      <c r="N181" s="44">
        <v>59.29</v>
      </c>
      <c r="O181" s="20">
        <v>0.40200000000000002</v>
      </c>
      <c r="P181" s="19"/>
      <c r="Q181" s="38"/>
      <c r="R181" s="18"/>
      <c r="S181" s="18"/>
      <c r="T181" s="21"/>
      <c r="U181" s="24">
        <f t="shared" si="4"/>
        <v>96.114653438095928</v>
      </c>
      <c r="V181" s="24">
        <f t="shared" si="5"/>
        <v>95.768421052631595</v>
      </c>
      <c r="W181" s="35"/>
      <c r="X181" s="35"/>
      <c r="Y181" s="35"/>
    </row>
    <row r="182" spans="2:25">
      <c r="B182" s="16">
        <v>43833</v>
      </c>
      <c r="C182" s="17">
        <v>10236</v>
      </c>
      <c r="D182" s="17">
        <v>80.150000000000006</v>
      </c>
      <c r="E182" s="17">
        <v>1360</v>
      </c>
      <c r="F182" s="18">
        <v>15.6</v>
      </c>
      <c r="G182" s="18">
        <v>36.26</v>
      </c>
      <c r="H182" s="22">
        <f>G182-F182</f>
        <v>20.659999999999997</v>
      </c>
      <c r="I182" s="18">
        <v>0</v>
      </c>
      <c r="J182" s="18">
        <v>5.4226967741935486E-2</v>
      </c>
      <c r="K182" s="22">
        <f t="shared" ref="K182:K187" si="12">G182+J182+I182</f>
        <v>36.314226967741931</v>
      </c>
      <c r="L182" s="18"/>
      <c r="M182" s="18">
        <v>1.65</v>
      </c>
      <c r="N182" s="44">
        <v>58.75</v>
      </c>
      <c r="O182" s="20">
        <v>0.77800000000000002</v>
      </c>
      <c r="P182" s="18">
        <v>2.92</v>
      </c>
      <c r="Q182" s="38">
        <f>P182-O182</f>
        <v>2.1419999999999999</v>
      </c>
      <c r="R182" s="18">
        <v>2.58</v>
      </c>
      <c r="S182" s="18">
        <v>2.91</v>
      </c>
      <c r="T182" s="21">
        <f>O182+Q182+R182+S182</f>
        <v>8.41</v>
      </c>
      <c r="U182" s="24">
        <f t="shared" si="4"/>
        <v>95.680147058823522</v>
      </c>
      <c r="V182" s="24">
        <f t="shared" si="5"/>
        <v>95.012820512820511</v>
      </c>
      <c r="W182" s="35">
        <f>(G182-P182)/G182*100</f>
        <v>91.94704908990623</v>
      </c>
      <c r="X182" s="35">
        <f>(H182-Q182)/H182*100</f>
        <v>89.632139399806391</v>
      </c>
      <c r="Y182" s="35">
        <f>(K182-T182)/K182*100</f>
        <v>76.841032558752701</v>
      </c>
    </row>
    <row r="183" spans="2:25">
      <c r="B183" s="16">
        <v>43834</v>
      </c>
      <c r="C183" s="17">
        <v>10031.6</v>
      </c>
      <c r="D183" s="17">
        <v>62.25</v>
      </c>
      <c r="E183" s="17">
        <v>993.27</v>
      </c>
      <c r="F183" s="18">
        <v>15</v>
      </c>
      <c r="G183" s="18"/>
      <c r="H183" s="22"/>
      <c r="I183" s="18"/>
      <c r="J183" s="18"/>
      <c r="K183" s="22"/>
      <c r="L183" s="18"/>
      <c r="M183" s="18"/>
      <c r="N183" s="44">
        <v>69.599999999999994</v>
      </c>
      <c r="O183" s="20">
        <v>1.08</v>
      </c>
      <c r="P183" s="18"/>
      <c r="Q183" s="38"/>
      <c r="R183" s="18"/>
      <c r="S183" s="18"/>
      <c r="T183" s="21"/>
      <c r="U183" s="24">
        <f t="shared" si="4"/>
        <v>92.992841825485513</v>
      </c>
      <c r="V183" s="24">
        <f t="shared" si="5"/>
        <v>92.800000000000011</v>
      </c>
      <c r="W183" s="35"/>
      <c r="X183" s="35"/>
      <c r="Y183" s="35"/>
    </row>
    <row r="184" spans="2:25">
      <c r="B184" s="16">
        <v>43835</v>
      </c>
      <c r="C184" s="17">
        <v>9227.81</v>
      </c>
      <c r="D184" s="17">
        <v>72.790000000000006</v>
      </c>
      <c r="E184" s="17">
        <v>1208.3</v>
      </c>
      <c r="F184" s="18">
        <v>18.3</v>
      </c>
      <c r="G184" s="18"/>
      <c r="H184" s="22"/>
      <c r="I184" s="18"/>
      <c r="J184" s="18"/>
      <c r="K184" s="22"/>
      <c r="L184" s="18"/>
      <c r="M184" s="18"/>
      <c r="N184" s="44">
        <v>65.599999999999994</v>
      </c>
      <c r="O184" s="20">
        <v>1.58</v>
      </c>
      <c r="P184" s="18"/>
      <c r="Q184" s="38"/>
      <c r="R184" s="18"/>
      <c r="S184" s="18"/>
      <c r="T184" s="21"/>
      <c r="U184" s="24">
        <f t="shared" si="4"/>
        <v>94.570884714061094</v>
      </c>
      <c r="V184" s="24">
        <f t="shared" si="5"/>
        <v>91.366120218579226</v>
      </c>
      <c r="W184" s="35"/>
      <c r="X184" s="35"/>
      <c r="Y184" s="35"/>
    </row>
    <row r="185" spans="2:25">
      <c r="B185" s="16">
        <v>43836</v>
      </c>
      <c r="C185" s="17">
        <v>9943.31</v>
      </c>
      <c r="D185" s="17">
        <v>64.489999999999995</v>
      </c>
      <c r="E185" s="17">
        <v>1133.8399999999999</v>
      </c>
      <c r="F185" s="18">
        <v>13.2</v>
      </c>
      <c r="G185" s="18">
        <v>43.73</v>
      </c>
      <c r="H185" s="22">
        <f>G185-F185</f>
        <v>30.529999999999998</v>
      </c>
      <c r="I185" s="18">
        <v>0</v>
      </c>
      <c r="J185" s="18">
        <v>7.3206451612903234E-2</v>
      </c>
      <c r="K185" s="22">
        <f t="shared" si="12"/>
        <v>43.803206451612901</v>
      </c>
      <c r="L185" s="18"/>
      <c r="M185" s="18">
        <v>1.48</v>
      </c>
      <c r="N185" s="44">
        <v>60.02</v>
      </c>
      <c r="O185" s="20">
        <v>1.85</v>
      </c>
      <c r="P185" s="18">
        <v>5.34</v>
      </c>
      <c r="Q185" s="38">
        <f>P185-O185</f>
        <v>3.4899999999999998</v>
      </c>
      <c r="R185" s="18">
        <v>6.59</v>
      </c>
      <c r="S185" s="18">
        <v>4.55</v>
      </c>
      <c r="T185" s="21">
        <f>O185+Q185+R185+S185</f>
        <v>16.48</v>
      </c>
      <c r="U185" s="24">
        <f t="shared" si="4"/>
        <v>94.706484160022569</v>
      </c>
      <c r="V185" s="24">
        <f t="shared" si="5"/>
        <v>85.984848484848484</v>
      </c>
      <c r="W185" s="35">
        <f>(G185-P185)/G185*100</f>
        <v>87.78870340727191</v>
      </c>
      <c r="X185" s="35">
        <f>(H185-Q185)/H185*100</f>
        <v>88.568621028496565</v>
      </c>
      <c r="Y185" s="35">
        <f>(K185-T185)/K185*100</f>
        <v>62.377183464400964</v>
      </c>
    </row>
    <row r="186" spans="2:25">
      <c r="B186" s="16">
        <v>43837</v>
      </c>
      <c r="C186" s="17">
        <v>10926.7</v>
      </c>
      <c r="D186" s="17">
        <v>121.21</v>
      </c>
      <c r="E186" s="17">
        <v>1048.67</v>
      </c>
      <c r="F186" s="18">
        <v>41.4</v>
      </c>
      <c r="G186" s="18"/>
      <c r="H186" s="22"/>
      <c r="I186" s="18"/>
      <c r="J186" s="18"/>
      <c r="K186" s="22"/>
      <c r="L186" s="18"/>
      <c r="M186" s="18"/>
      <c r="N186" s="44">
        <v>64.260000000000005</v>
      </c>
      <c r="O186" s="20">
        <v>4</v>
      </c>
      <c r="P186" s="18"/>
      <c r="Q186" s="38"/>
      <c r="R186" s="18"/>
      <c r="S186" s="18"/>
      <c r="T186" s="21"/>
      <c r="U186" s="24">
        <f t="shared" si="4"/>
        <v>93.872238168346584</v>
      </c>
      <c r="V186" s="24">
        <f t="shared" si="5"/>
        <v>90.338164251207729</v>
      </c>
      <c r="W186" s="35"/>
      <c r="X186" s="35"/>
      <c r="Y186" s="35"/>
    </row>
    <row r="187" spans="2:25">
      <c r="B187" s="16">
        <v>43838</v>
      </c>
      <c r="C187" s="17">
        <v>10506.5</v>
      </c>
      <c r="D187" s="17">
        <v>109.11</v>
      </c>
      <c r="E187" s="17">
        <v>1001.6</v>
      </c>
      <c r="F187" s="18">
        <v>29.2</v>
      </c>
      <c r="G187" s="18">
        <v>48.22</v>
      </c>
      <c r="H187" s="22">
        <f>G187-F187</f>
        <v>19.02</v>
      </c>
      <c r="I187" s="18">
        <v>0</v>
      </c>
      <c r="J187" s="18">
        <v>6.4810967741935482E-2</v>
      </c>
      <c r="K187" s="22">
        <f t="shared" si="12"/>
        <v>48.284810967741933</v>
      </c>
      <c r="L187" s="18">
        <v>8.18</v>
      </c>
      <c r="M187" s="18">
        <v>1.56</v>
      </c>
      <c r="N187" s="44">
        <v>60.85</v>
      </c>
      <c r="O187" s="20">
        <v>20.100000000000001</v>
      </c>
      <c r="P187" s="18">
        <v>22.81</v>
      </c>
      <c r="Q187" s="38">
        <f>P187-O187</f>
        <v>2.7099999999999973</v>
      </c>
      <c r="R187" s="18">
        <v>5.55</v>
      </c>
      <c r="S187" s="18">
        <v>2.57</v>
      </c>
      <c r="T187" s="21">
        <f>O187+Q187+R187+S187</f>
        <v>30.93</v>
      </c>
      <c r="U187" s="24">
        <f t="shared" si="4"/>
        <v>93.924720447284344</v>
      </c>
      <c r="V187" s="24">
        <f t="shared" si="5"/>
        <v>31.164383561643827</v>
      </c>
      <c r="W187" s="35">
        <f>(G187-P187)/G187*100</f>
        <v>52.695976773123185</v>
      </c>
      <c r="X187" s="35">
        <f>(H187-Q187)/H187*100</f>
        <v>85.751840168243959</v>
      </c>
      <c r="Y187" s="35">
        <f>(K187-T187)/K187*100</f>
        <v>35.942588611015417</v>
      </c>
    </row>
    <row r="188" spans="2:25">
      <c r="B188" s="16">
        <v>43839</v>
      </c>
      <c r="C188" s="17">
        <v>9581.02</v>
      </c>
      <c r="D188" s="17">
        <v>126.03</v>
      </c>
      <c r="E188" s="17">
        <v>1105.5</v>
      </c>
      <c r="F188" s="18">
        <v>30</v>
      </c>
      <c r="G188" s="18"/>
      <c r="H188" s="22"/>
      <c r="I188" s="18"/>
      <c r="J188" s="18"/>
      <c r="K188" s="22"/>
      <c r="L188" s="18"/>
      <c r="M188" s="18"/>
      <c r="N188" s="44">
        <v>62.89</v>
      </c>
      <c r="O188" s="20">
        <v>20.9</v>
      </c>
      <c r="P188" s="18"/>
      <c r="Q188" s="38"/>
      <c r="R188" s="18"/>
      <c r="S188" s="18"/>
      <c r="T188" s="21"/>
      <c r="U188" s="24">
        <f t="shared" si="4"/>
        <v>94.311171415649014</v>
      </c>
      <c r="V188" s="24">
        <f t="shared" si="5"/>
        <v>30.333333333333339</v>
      </c>
      <c r="W188" s="35"/>
      <c r="X188" s="35"/>
      <c r="Y188" s="35"/>
    </row>
    <row r="189" spans="2:25">
      <c r="B189" s="16">
        <v>43840</v>
      </c>
      <c r="C189" s="17">
        <v>10211.9</v>
      </c>
      <c r="D189" s="17">
        <v>62.79</v>
      </c>
      <c r="E189" s="17">
        <v>1139.4000000000001</v>
      </c>
      <c r="F189" s="18">
        <v>21</v>
      </c>
      <c r="G189" s="18">
        <v>43.73</v>
      </c>
      <c r="H189" s="22">
        <f>G189-F189</f>
        <v>22.729999999999997</v>
      </c>
      <c r="I189" s="18">
        <v>0</v>
      </c>
      <c r="J189" s="18">
        <v>1.4799354838709679E-2</v>
      </c>
      <c r="K189" s="22">
        <f t="shared" ref="K189" si="13">G189+J189+I189</f>
        <v>43.744799354838705</v>
      </c>
      <c r="L189" s="18"/>
      <c r="M189" s="18">
        <v>1.06</v>
      </c>
      <c r="N189" s="44">
        <v>69.5</v>
      </c>
      <c r="O189" s="20">
        <v>21.1</v>
      </c>
      <c r="P189" s="18">
        <v>24.31</v>
      </c>
      <c r="Q189" s="38">
        <f>P189-O189</f>
        <v>3.2099999999999973</v>
      </c>
      <c r="R189" s="18">
        <v>5.41</v>
      </c>
      <c r="S189" s="18">
        <v>1.84</v>
      </c>
      <c r="T189" s="21">
        <f>O189+Q189+R189+S189</f>
        <v>31.56</v>
      </c>
      <c r="U189" s="24">
        <f t="shared" si="4"/>
        <v>93.900298402668071</v>
      </c>
      <c r="V189" s="24">
        <f t="shared" si="5"/>
        <v>-0.47619047619048299</v>
      </c>
      <c r="W189" s="35">
        <f>(G189-P189)/G189*100</f>
        <v>44.408872627486851</v>
      </c>
      <c r="X189" s="35">
        <f>(H189-Q189)/H189*100</f>
        <v>85.877694676638811</v>
      </c>
      <c r="Y189" s="35">
        <f>(K189-T189)/K189*100</f>
        <v>27.854281044932762</v>
      </c>
    </row>
    <row r="190" spans="2:25">
      <c r="B190" s="16">
        <v>43841</v>
      </c>
      <c r="C190" s="17">
        <v>10152.1</v>
      </c>
      <c r="D190" s="17">
        <v>61.54</v>
      </c>
      <c r="E190" s="17">
        <v>1081.18</v>
      </c>
      <c r="F190" s="18">
        <v>17.399999999999999</v>
      </c>
      <c r="G190" s="18"/>
      <c r="H190" s="22"/>
      <c r="I190" s="18"/>
      <c r="J190" s="18"/>
      <c r="K190" s="22"/>
      <c r="L190" s="18"/>
      <c r="M190" s="18"/>
      <c r="N190" s="44">
        <v>63.02</v>
      </c>
      <c r="O190" s="20">
        <v>12.1</v>
      </c>
      <c r="P190" s="18"/>
      <c r="Q190" s="38"/>
      <c r="R190" s="18"/>
      <c r="S190" s="18"/>
      <c r="T190" s="21"/>
      <c r="U190" s="24">
        <f t="shared" si="4"/>
        <v>94.171183336724695</v>
      </c>
      <c r="V190" s="24">
        <f t="shared" si="5"/>
        <v>30.459770114942526</v>
      </c>
      <c r="W190" s="35"/>
      <c r="X190" s="35"/>
      <c r="Y190" s="35"/>
    </row>
    <row r="191" spans="2:25">
      <c r="B191" s="16">
        <v>43842</v>
      </c>
      <c r="C191" s="17">
        <v>10227.299999999999</v>
      </c>
      <c r="D191" s="17">
        <v>69.09</v>
      </c>
      <c r="E191" s="17">
        <v>1242.31</v>
      </c>
      <c r="F191" s="18">
        <v>15.7</v>
      </c>
      <c r="G191" s="18"/>
      <c r="H191" s="22"/>
      <c r="I191" s="18"/>
      <c r="J191" s="18"/>
      <c r="K191" s="22"/>
      <c r="L191" s="18"/>
      <c r="M191" s="18"/>
      <c r="N191" s="44">
        <v>68.03</v>
      </c>
      <c r="O191" s="20">
        <v>8.7899999999999991</v>
      </c>
      <c r="P191" s="18"/>
      <c r="Q191" s="38"/>
      <c r="R191" s="18"/>
      <c r="S191" s="18"/>
      <c r="T191" s="21"/>
      <c r="U191" s="24">
        <f t="shared" si="4"/>
        <v>94.52391110109393</v>
      </c>
      <c r="V191" s="24">
        <f t="shared" si="5"/>
        <v>44.012738853503187</v>
      </c>
      <c r="W191" s="35"/>
      <c r="X191" s="35"/>
      <c r="Y191" s="35"/>
    </row>
    <row r="192" spans="2:25">
      <c r="B192" s="16">
        <v>43843</v>
      </c>
      <c r="C192" s="17">
        <v>9800.98</v>
      </c>
      <c r="D192" s="17">
        <v>82</v>
      </c>
      <c r="E192" s="17">
        <v>1264.5999999999999</v>
      </c>
      <c r="F192" s="18">
        <v>15.4</v>
      </c>
      <c r="G192" s="18">
        <v>36.26</v>
      </c>
      <c r="H192" s="22">
        <f>G192-F192</f>
        <v>20.86</v>
      </c>
      <c r="I192" s="18">
        <v>0</v>
      </c>
      <c r="J192" s="18">
        <v>1.3417419354838709E-2</v>
      </c>
      <c r="K192" s="22">
        <f t="shared" ref="K192:K196" si="14">G192+J192+I192</f>
        <v>36.273417419354836</v>
      </c>
      <c r="L192" s="18"/>
      <c r="M192" s="18">
        <v>1.83</v>
      </c>
      <c r="N192" s="44">
        <v>54.09</v>
      </c>
      <c r="O192" s="20">
        <v>4.5999999999999996</v>
      </c>
      <c r="P192" s="18">
        <v>6.52</v>
      </c>
      <c r="Q192" s="38">
        <f>P192-O192</f>
        <v>1.92</v>
      </c>
      <c r="R192" s="18">
        <v>5.65</v>
      </c>
      <c r="S192" s="18">
        <v>2.27</v>
      </c>
      <c r="T192" s="21">
        <f>O192+Q192+R192+S192</f>
        <v>14.44</v>
      </c>
      <c r="U192" s="24">
        <f t="shared" si="4"/>
        <v>95.722758184406146</v>
      </c>
      <c r="V192" s="24">
        <f t="shared" si="5"/>
        <v>70.129870129870127</v>
      </c>
      <c r="W192" s="35">
        <f>(G192-P192)/G192*100</f>
        <v>82.018753447324883</v>
      </c>
      <c r="X192" s="35">
        <f>(H192-Q192)/H192*100</f>
        <v>90.795781399808234</v>
      </c>
      <c r="Y192" s="35">
        <f>(K192-T192)/K192*100</f>
        <v>60.191233615901119</v>
      </c>
    </row>
    <row r="193" spans="2:25">
      <c r="B193" s="16">
        <v>43844</v>
      </c>
      <c r="C193" s="17">
        <v>9749.35</v>
      </c>
      <c r="D193" s="17">
        <v>33.619999999999997</v>
      </c>
      <c r="E193" s="17">
        <v>1100.9000000000001</v>
      </c>
      <c r="F193" s="18">
        <v>14.8</v>
      </c>
      <c r="G193" s="18"/>
      <c r="H193" s="22"/>
      <c r="I193" s="18"/>
      <c r="J193" s="18"/>
      <c r="K193" s="22"/>
      <c r="L193" s="18"/>
      <c r="M193" s="18"/>
      <c r="N193" s="44">
        <v>53.3</v>
      </c>
      <c r="O193" s="20">
        <v>2.2200000000000002</v>
      </c>
      <c r="P193" s="18"/>
      <c r="Q193" s="38"/>
      <c r="R193" s="18"/>
      <c r="S193" s="18"/>
      <c r="T193" s="21"/>
      <c r="U193" s="24">
        <f t="shared" si="4"/>
        <v>95.158506676355714</v>
      </c>
      <c r="V193" s="24">
        <f t="shared" si="5"/>
        <v>85</v>
      </c>
      <c r="W193" s="35"/>
      <c r="X193" s="35"/>
      <c r="Y193" s="35"/>
    </row>
    <row r="194" spans="2:25">
      <c r="B194" s="16">
        <v>43845</v>
      </c>
      <c r="C194" s="17">
        <v>8583.1200000000008</v>
      </c>
      <c r="D194" s="17">
        <v>8.17</v>
      </c>
      <c r="E194" s="17">
        <v>1318.56</v>
      </c>
      <c r="F194" s="18">
        <v>18.600000000000001</v>
      </c>
      <c r="G194" s="18">
        <v>85.1</v>
      </c>
      <c r="H194" s="22">
        <f>G194-F194</f>
        <v>66.5</v>
      </c>
      <c r="I194" s="18">
        <v>0</v>
      </c>
      <c r="J194" s="18">
        <v>5.509E-2</v>
      </c>
      <c r="K194" s="22">
        <f t="shared" si="14"/>
        <v>85.155090000000001</v>
      </c>
      <c r="L194" s="18">
        <v>7.92</v>
      </c>
      <c r="M194" s="18">
        <v>0</v>
      </c>
      <c r="N194" s="44">
        <v>55.36</v>
      </c>
      <c r="O194" s="20">
        <v>5.48</v>
      </c>
      <c r="P194" s="18">
        <v>7.33</v>
      </c>
      <c r="Q194" s="38">
        <f>P194-O194</f>
        <v>1.8499999999999996</v>
      </c>
      <c r="R194" s="18">
        <v>2.1</v>
      </c>
      <c r="S194" s="18">
        <v>0.68</v>
      </c>
      <c r="T194" s="21">
        <f>O194+Q194+R194+S194</f>
        <v>10.11</v>
      </c>
      <c r="U194" s="24">
        <f t="shared" si="4"/>
        <v>95.801480402863731</v>
      </c>
      <c r="V194" s="24">
        <f t="shared" si="5"/>
        <v>70.537634408602145</v>
      </c>
      <c r="W194" s="35">
        <f>(G194-P194)/G194*100</f>
        <v>91.386603995299652</v>
      </c>
      <c r="X194" s="35">
        <f>(H194-Q194)/H194*100</f>
        <v>97.218045112781965</v>
      </c>
      <c r="Y194" s="35">
        <f>(K194-T194)/K194*100</f>
        <v>88.12754469521434</v>
      </c>
    </row>
    <row r="195" spans="2:25">
      <c r="B195" s="16">
        <v>43846</v>
      </c>
      <c r="C195" s="17">
        <v>9451.25</v>
      </c>
      <c r="D195" s="17">
        <v>67.94</v>
      </c>
      <c r="E195" s="17">
        <v>1168.22</v>
      </c>
      <c r="F195" s="18">
        <v>22.1</v>
      </c>
      <c r="G195" s="18"/>
      <c r="H195" s="22"/>
      <c r="I195" s="18"/>
      <c r="J195" s="18"/>
      <c r="K195" s="22"/>
      <c r="L195" s="18"/>
      <c r="M195" s="18"/>
      <c r="N195" s="44">
        <v>63.88</v>
      </c>
      <c r="O195" s="20">
        <v>19.8</v>
      </c>
      <c r="P195" s="18"/>
      <c r="Q195" s="38"/>
      <c r="R195" s="18"/>
      <c r="S195" s="18"/>
      <c r="T195" s="21"/>
      <c r="U195" s="24">
        <f t="shared" si="4"/>
        <v>94.531851877214905</v>
      </c>
      <c r="V195" s="24">
        <f t="shared" si="5"/>
        <v>10.407239819004527</v>
      </c>
      <c r="W195" s="35"/>
      <c r="X195" s="35"/>
      <c r="Y195" s="35"/>
    </row>
    <row r="196" spans="2:25">
      <c r="B196" s="16">
        <v>43847</v>
      </c>
      <c r="C196" s="17">
        <v>8997.91</v>
      </c>
      <c r="D196" s="17">
        <v>56.22</v>
      </c>
      <c r="E196" s="17">
        <v>1064.2</v>
      </c>
      <c r="F196" s="18">
        <v>21.3</v>
      </c>
      <c r="G196" s="18">
        <v>50.83</v>
      </c>
      <c r="H196" s="22">
        <f>G196-F196</f>
        <v>29.529999999999998</v>
      </c>
      <c r="I196" s="18">
        <v>0</v>
      </c>
      <c r="J196" s="18">
        <v>0.06</v>
      </c>
      <c r="K196" s="22">
        <f t="shared" si="14"/>
        <v>50.89</v>
      </c>
      <c r="L196" s="18"/>
      <c r="M196" s="18">
        <v>0.27</v>
      </c>
      <c r="N196" s="44">
        <v>59.4</v>
      </c>
      <c r="O196" s="20">
        <v>25.2</v>
      </c>
      <c r="P196" s="18">
        <v>26.49</v>
      </c>
      <c r="Q196" s="38">
        <f>P196-O196</f>
        <v>1.2899999999999991</v>
      </c>
      <c r="R196" s="18">
        <v>4.79</v>
      </c>
      <c r="S196" s="18">
        <v>0.84</v>
      </c>
      <c r="T196" s="21">
        <f>O196+Q196+R196+S196</f>
        <v>32.119999999999997</v>
      </c>
      <c r="U196" s="24">
        <f t="shared" si="4"/>
        <v>94.418342416838939</v>
      </c>
      <c r="V196" s="24">
        <f t="shared" si="5"/>
        <v>-18.309859154929569</v>
      </c>
      <c r="W196" s="35">
        <f>(G196-P196)/G196*100</f>
        <v>47.885107220145585</v>
      </c>
      <c r="X196" s="35">
        <f>(H196-Q196)/H196*100</f>
        <v>95.631561124280395</v>
      </c>
      <c r="Y196" s="35">
        <f>(K196-T196)/K196*100</f>
        <v>36.883474159952847</v>
      </c>
    </row>
    <row r="197" spans="2:25">
      <c r="B197" s="16">
        <v>43848</v>
      </c>
      <c r="C197" s="17">
        <v>8569.68</v>
      </c>
      <c r="D197" s="17">
        <v>69.63</v>
      </c>
      <c r="E197" s="17">
        <v>1181.23</v>
      </c>
      <c r="F197" s="18">
        <v>23.4</v>
      </c>
      <c r="G197" s="18"/>
      <c r="H197" s="22"/>
      <c r="I197" s="18"/>
      <c r="J197" s="18"/>
      <c r="K197" s="22"/>
      <c r="L197" s="18"/>
      <c r="M197" s="18"/>
      <c r="N197" s="44">
        <v>75.900000000000006</v>
      </c>
      <c r="O197" s="20">
        <v>22.3</v>
      </c>
      <c r="P197" s="18"/>
      <c r="Q197" s="38"/>
      <c r="R197" s="18"/>
      <c r="S197" s="18"/>
      <c r="T197" s="21"/>
      <c r="U197" s="24">
        <f t="shared" si="4"/>
        <v>93.574494382973668</v>
      </c>
      <c r="V197" s="24">
        <f t="shared" si="5"/>
        <v>4.7008547008546921</v>
      </c>
      <c r="W197" s="35"/>
      <c r="X197" s="35"/>
      <c r="Y197" s="35"/>
    </row>
    <row r="198" spans="2:25">
      <c r="B198" s="16">
        <v>43849</v>
      </c>
      <c r="C198" s="17">
        <v>8050.76</v>
      </c>
      <c r="D198" s="17">
        <v>74.14</v>
      </c>
      <c r="E198" s="17">
        <v>1115.7</v>
      </c>
      <c r="F198" s="18">
        <v>27</v>
      </c>
      <c r="G198" s="18"/>
      <c r="H198" s="22"/>
      <c r="I198" s="18"/>
      <c r="J198" s="18"/>
      <c r="K198" s="22"/>
      <c r="L198" s="18"/>
      <c r="M198" s="18"/>
      <c r="N198" s="44">
        <v>51.57</v>
      </c>
      <c r="O198" s="20">
        <v>23.1</v>
      </c>
      <c r="P198" s="18"/>
      <c r="Q198" s="38"/>
      <c r="R198" s="18"/>
      <c r="S198" s="18"/>
      <c r="T198" s="21"/>
      <c r="U198" s="24">
        <f t="shared" ref="U198:U261" si="15">(E198-N198)/E198*100</f>
        <v>95.377789728421618</v>
      </c>
      <c r="V198" s="24">
        <f t="shared" ref="V198:V261" si="16">(F198-O198)/F198*100</f>
        <v>14.444444444444441</v>
      </c>
      <c r="W198" s="35"/>
      <c r="X198" s="35"/>
      <c r="Y198" s="35"/>
    </row>
    <row r="199" spans="2:25">
      <c r="B199" s="16">
        <v>43850</v>
      </c>
      <c r="C199" s="17">
        <v>8308.57</v>
      </c>
      <c r="D199" s="17">
        <v>39.270000000000003</v>
      </c>
      <c r="E199" s="17">
        <v>1118.52</v>
      </c>
      <c r="F199" s="18">
        <v>29.9</v>
      </c>
      <c r="G199" s="18">
        <v>50.46</v>
      </c>
      <c r="H199" s="22">
        <f>G199-F199</f>
        <v>20.560000000000002</v>
      </c>
      <c r="I199" s="18">
        <v>0</v>
      </c>
      <c r="J199" s="18">
        <v>0.1</v>
      </c>
      <c r="K199" s="22">
        <f t="shared" ref="K199" si="17">G199+J199+I199</f>
        <v>50.56</v>
      </c>
      <c r="L199" s="18"/>
      <c r="M199" s="18">
        <v>4.42</v>
      </c>
      <c r="N199" s="44">
        <v>47.37</v>
      </c>
      <c r="O199" s="20">
        <v>21.1</v>
      </c>
      <c r="P199" s="18">
        <v>22.22</v>
      </c>
      <c r="Q199" s="38">
        <f>P199-O199</f>
        <v>1.1199999999999974</v>
      </c>
      <c r="R199" s="18">
        <v>5.91</v>
      </c>
      <c r="S199" s="18">
        <v>3.96</v>
      </c>
      <c r="T199" s="21">
        <f>O199+Q199+R199+S199</f>
        <v>32.089999999999996</v>
      </c>
      <c r="U199" s="24">
        <f t="shared" si="15"/>
        <v>95.764939384186249</v>
      </c>
      <c r="V199" s="24">
        <f t="shared" si="16"/>
        <v>29.431438127090292</v>
      </c>
      <c r="W199" s="35">
        <f>(G199-P199)/G199*100</f>
        <v>55.965120887831951</v>
      </c>
      <c r="X199" s="35">
        <f>(H199-Q199)/H199*100</f>
        <v>94.552529182879383</v>
      </c>
      <c r="Y199" s="35">
        <f>(K199-T199)/K199*100</f>
        <v>36.530854430379755</v>
      </c>
    </row>
    <row r="200" spans="2:25">
      <c r="B200" s="16">
        <v>43851</v>
      </c>
      <c r="C200" s="17">
        <v>8741.32</v>
      </c>
      <c r="D200" s="17">
        <v>118.46</v>
      </c>
      <c r="E200" s="17">
        <v>1157.17</v>
      </c>
      <c r="F200" s="18">
        <v>30.8</v>
      </c>
      <c r="G200" s="18"/>
      <c r="H200" s="22"/>
      <c r="I200" s="18"/>
      <c r="J200" s="18"/>
      <c r="K200" s="22"/>
      <c r="L200" s="18"/>
      <c r="M200" s="18"/>
      <c r="N200" s="44">
        <v>49.65</v>
      </c>
      <c r="O200" s="20">
        <v>23.4</v>
      </c>
      <c r="P200" s="18"/>
      <c r="Q200" s="38"/>
      <c r="R200" s="18"/>
      <c r="S200" s="18"/>
      <c r="T200" s="21"/>
      <c r="U200" s="24">
        <f t="shared" si="15"/>
        <v>95.709359903903476</v>
      </c>
      <c r="V200" s="24">
        <f t="shared" si="16"/>
        <v>24.02597402597403</v>
      </c>
      <c r="W200" s="35"/>
      <c r="X200" s="35"/>
      <c r="Y200" s="35"/>
    </row>
    <row r="201" spans="2:25">
      <c r="B201" s="16">
        <v>43852</v>
      </c>
      <c r="C201" s="17">
        <v>9525.4</v>
      </c>
      <c r="D201" s="17">
        <v>111.26</v>
      </c>
      <c r="E201" s="17">
        <v>898.1</v>
      </c>
      <c r="F201" s="18">
        <v>23.3</v>
      </c>
      <c r="G201" s="18">
        <v>45.85</v>
      </c>
      <c r="H201" s="22">
        <f>G201-F201</f>
        <v>22.55</v>
      </c>
      <c r="I201" s="18">
        <v>0</v>
      </c>
      <c r="J201" s="18">
        <v>0.37</v>
      </c>
      <c r="K201" s="22">
        <f t="shared" ref="K201:K208" si="18">G201+J201+I201</f>
        <v>46.22</v>
      </c>
      <c r="L201" s="18">
        <v>8.26</v>
      </c>
      <c r="M201" s="18">
        <v>1.54</v>
      </c>
      <c r="N201" s="44">
        <v>52.97</v>
      </c>
      <c r="O201" s="20">
        <v>21.4</v>
      </c>
      <c r="P201" s="18">
        <v>22.81</v>
      </c>
      <c r="Q201" s="38">
        <f>P201-O201</f>
        <v>1.4100000000000001</v>
      </c>
      <c r="R201" s="18">
        <v>6.43</v>
      </c>
      <c r="S201" s="18">
        <v>1.1100000000000001</v>
      </c>
      <c r="T201" s="21">
        <f>O201+Q201+R201+S201</f>
        <v>30.349999999999998</v>
      </c>
      <c r="U201" s="24">
        <f t="shared" si="15"/>
        <v>94.101993096537129</v>
      </c>
      <c r="V201" s="24">
        <f t="shared" si="16"/>
        <v>8.1545064377682497</v>
      </c>
      <c r="W201" s="35">
        <f>(G201-P201)/G201*100</f>
        <v>50.250817884405677</v>
      </c>
      <c r="X201" s="35">
        <f>(H201-Q201)/H201*100</f>
        <v>93.747228381374725</v>
      </c>
      <c r="Y201" s="35">
        <f>(K201-T201)/K201*100</f>
        <v>34.335785374296847</v>
      </c>
    </row>
    <row r="202" spans="2:25">
      <c r="B202" s="16">
        <v>43853</v>
      </c>
      <c r="C202" s="17">
        <v>9167.98</v>
      </c>
      <c r="D202" s="17">
        <v>93.57</v>
      </c>
      <c r="E202" s="17">
        <v>1111.0999999999999</v>
      </c>
      <c r="F202" s="18">
        <v>21.8</v>
      </c>
      <c r="G202" s="18"/>
      <c r="H202" s="22"/>
      <c r="I202" s="18"/>
      <c r="J202" s="18"/>
      <c r="K202" s="22"/>
      <c r="L202" s="18"/>
      <c r="M202" s="18"/>
      <c r="N202" s="44">
        <v>55.4</v>
      </c>
      <c r="O202" s="20">
        <v>16.399999999999999</v>
      </c>
      <c r="P202" s="18"/>
      <c r="Q202" s="38"/>
      <c r="R202" s="18"/>
      <c r="S202" s="18"/>
      <c r="T202" s="21"/>
      <c r="U202" s="24">
        <f t="shared" si="15"/>
        <v>95.013950139501389</v>
      </c>
      <c r="V202" s="24">
        <f t="shared" si="16"/>
        <v>24.770642201834871</v>
      </c>
      <c r="W202" s="35"/>
      <c r="X202" s="35"/>
      <c r="Y202" s="35"/>
    </row>
    <row r="203" spans="2:25">
      <c r="B203" s="16">
        <v>43854</v>
      </c>
      <c r="C203" s="17">
        <v>8104.1</v>
      </c>
      <c r="D203" s="17">
        <v>82.26</v>
      </c>
      <c r="E203" s="17">
        <v>1133.5999999999999</v>
      </c>
      <c r="F203" s="18">
        <v>21.6</v>
      </c>
      <c r="G203" s="18">
        <v>48.22</v>
      </c>
      <c r="H203" s="22">
        <f>G203-F203</f>
        <v>26.619999999999997</v>
      </c>
      <c r="I203" s="18">
        <v>0</v>
      </c>
      <c r="J203" s="18">
        <v>0.21</v>
      </c>
      <c r="K203" s="22">
        <f t="shared" si="18"/>
        <v>48.43</v>
      </c>
      <c r="L203" s="18"/>
      <c r="M203" s="18">
        <v>1.92</v>
      </c>
      <c r="N203" s="44">
        <v>63.2</v>
      </c>
      <c r="O203" s="20">
        <v>14.5</v>
      </c>
      <c r="P203" s="18">
        <v>18.329999999999998</v>
      </c>
      <c r="Q203" s="38">
        <f>P203-O203</f>
        <v>3.8299999999999983</v>
      </c>
      <c r="R203" s="18">
        <v>7.69</v>
      </c>
      <c r="S203" s="18">
        <v>1.81</v>
      </c>
      <c r="T203" s="21">
        <f>O203+Q203+R203+S203</f>
        <v>27.83</v>
      </c>
      <c r="U203" s="24">
        <f t="shared" si="15"/>
        <v>94.424841213832039</v>
      </c>
      <c r="V203" s="24">
        <f t="shared" si="16"/>
        <v>32.870370370370374</v>
      </c>
      <c r="W203" s="35">
        <f>(G203-P203)/G203*100</f>
        <v>61.986727498963091</v>
      </c>
      <c r="X203" s="35">
        <f>(H203-Q203)/H203*100</f>
        <v>85.612321562734792</v>
      </c>
      <c r="Y203" s="35">
        <f>(K203-T203)/K203*100</f>
        <v>42.535618418335744</v>
      </c>
    </row>
    <row r="204" spans="2:25">
      <c r="B204" s="16">
        <v>43855</v>
      </c>
      <c r="C204" s="17">
        <v>8742.7199999999993</v>
      </c>
      <c r="D204" s="17">
        <v>101</v>
      </c>
      <c r="E204" s="17">
        <v>891</v>
      </c>
      <c r="F204" s="18">
        <v>22.3</v>
      </c>
      <c r="G204" s="18"/>
      <c r="H204" s="22"/>
      <c r="I204" s="18"/>
      <c r="J204" s="18"/>
      <c r="K204" s="22"/>
      <c r="L204" s="18"/>
      <c r="M204" s="18"/>
      <c r="N204" s="44">
        <v>42.17</v>
      </c>
      <c r="O204" s="20">
        <v>7.98</v>
      </c>
      <c r="P204" s="18"/>
      <c r="Q204" s="38"/>
      <c r="R204" s="18"/>
      <c r="S204" s="18"/>
      <c r="T204" s="21"/>
      <c r="U204" s="24">
        <f t="shared" si="15"/>
        <v>95.267115600448932</v>
      </c>
      <c r="V204" s="24">
        <f t="shared" si="16"/>
        <v>64.215246636771298</v>
      </c>
      <c r="W204" s="35"/>
      <c r="X204" s="35"/>
      <c r="Y204" s="35"/>
    </row>
    <row r="205" spans="2:25">
      <c r="B205" s="16">
        <v>43856</v>
      </c>
      <c r="C205" s="17">
        <v>9122.1</v>
      </c>
      <c r="D205" s="17">
        <v>86.1</v>
      </c>
      <c r="E205" s="17">
        <v>1187.4000000000001</v>
      </c>
      <c r="F205" s="18">
        <v>25.7</v>
      </c>
      <c r="G205" s="18"/>
      <c r="H205" s="22"/>
      <c r="I205" s="18"/>
      <c r="J205" s="18"/>
      <c r="K205" s="22"/>
      <c r="L205" s="18"/>
      <c r="M205" s="18"/>
      <c r="N205" s="44">
        <v>47.49</v>
      </c>
      <c r="O205" s="20">
        <v>2.59</v>
      </c>
      <c r="P205" s="18"/>
      <c r="Q205" s="38"/>
      <c r="R205" s="18"/>
      <c r="S205" s="18"/>
      <c r="T205" s="21"/>
      <c r="U205" s="24">
        <f t="shared" si="15"/>
        <v>96.00050530570995</v>
      </c>
      <c r="V205" s="24">
        <f t="shared" si="16"/>
        <v>89.922178988326849</v>
      </c>
      <c r="W205" s="35"/>
      <c r="X205" s="35"/>
      <c r="Y205" s="35"/>
    </row>
    <row r="206" spans="2:25">
      <c r="B206" s="16">
        <v>43857</v>
      </c>
      <c r="C206" s="17">
        <v>9300.7000000000007</v>
      </c>
      <c r="D206" s="17">
        <v>96.52</v>
      </c>
      <c r="E206" s="17">
        <v>1187.4000000000001</v>
      </c>
      <c r="F206" s="18">
        <v>33.5</v>
      </c>
      <c r="G206" s="18">
        <v>61.66</v>
      </c>
      <c r="H206" s="22">
        <f>G206-F206</f>
        <v>28.159999999999997</v>
      </c>
      <c r="I206" s="18">
        <v>0</v>
      </c>
      <c r="J206" s="18">
        <v>0</v>
      </c>
      <c r="K206" s="22">
        <f t="shared" si="18"/>
        <v>61.66</v>
      </c>
      <c r="L206" s="18"/>
      <c r="M206" s="18">
        <v>1.1100000000000001</v>
      </c>
      <c r="N206" s="44">
        <v>50.82</v>
      </c>
      <c r="O206" s="20">
        <v>0.76900000000000002</v>
      </c>
      <c r="P206" s="18">
        <v>2.89</v>
      </c>
      <c r="Q206" s="38">
        <f>P206-O206</f>
        <v>2.121</v>
      </c>
      <c r="R206" s="18">
        <v>19.53</v>
      </c>
      <c r="S206" s="18">
        <v>1.86</v>
      </c>
      <c r="T206" s="21">
        <f>O206+Q206+R206+S206</f>
        <v>24.28</v>
      </c>
      <c r="U206" s="24">
        <f t="shared" si="15"/>
        <v>95.720060636685204</v>
      </c>
      <c r="V206" s="24">
        <f t="shared" si="16"/>
        <v>97.704477611940305</v>
      </c>
      <c r="W206" s="35">
        <f>(G206-P206)/G206*100</f>
        <v>95.313006811547197</v>
      </c>
      <c r="X206" s="35">
        <f>(H206-Q206)/H206*100</f>
        <v>92.468039772727266</v>
      </c>
      <c r="Y206" s="35">
        <f>(K206-T206)/K206*100</f>
        <v>60.622770029192338</v>
      </c>
    </row>
    <row r="207" spans="2:25">
      <c r="B207" s="16">
        <v>43858</v>
      </c>
      <c r="C207" s="17">
        <v>9860.4599999999991</v>
      </c>
      <c r="D207" s="17">
        <v>104.25</v>
      </c>
      <c r="E207" s="17">
        <v>1138.83</v>
      </c>
      <c r="F207" s="18">
        <v>28</v>
      </c>
      <c r="G207" s="18"/>
      <c r="H207" s="22"/>
      <c r="I207" s="18"/>
      <c r="J207" s="18"/>
      <c r="K207" s="22"/>
      <c r="L207" s="18"/>
      <c r="M207" s="18"/>
      <c r="N207" s="44">
        <v>52.06</v>
      </c>
      <c r="O207" s="20">
        <v>0.89100000000000001</v>
      </c>
      <c r="P207" s="18"/>
      <c r="Q207" s="38"/>
      <c r="R207" s="18"/>
      <c r="S207" s="18"/>
      <c r="T207" s="21"/>
      <c r="U207" s="24">
        <f t="shared" si="15"/>
        <v>95.428641676106182</v>
      </c>
      <c r="V207" s="24">
        <f t="shared" si="16"/>
        <v>96.81785714285715</v>
      </c>
      <c r="W207" s="35"/>
      <c r="X207" s="35"/>
      <c r="Y207" s="35"/>
    </row>
    <row r="208" spans="2:25">
      <c r="B208" s="16">
        <v>43859</v>
      </c>
      <c r="C208" s="17">
        <v>9038.7000000000007</v>
      </c>
      <c r="D208" s="17">
        <v>113.72</v>
      </c>
      <c r="E208" s="17">
        <v>1206.8</v>
      </c>
      <c r="F208" s="18">
        <v>26.5</v>
      </c>
      <c r="G208" s="18">
        <v>60.28</v>
      </c>
      <c r="H208" s="22">
        <f>G208-F208</f>
        <v>33.78</v>
      </c>
      <c r="I208" s="18">
        <v>0</v>
      </c>
      <c r="J208" s="18">
        <v>0.28999999999999998</v>
      </c>
      <c r="K208" s="22">
        <f t="shared" si="18"/>
        <v>60.57</v>
      </c>
      <c r="L208" s="18">
        <v>8.07</v>
      </c>
      <c r="M208" s="18">
        <v>1.57</v>
      </c>
      <c r="N208" s="44">
        <v>49.45</v>
      </c>
      <c r="O208" s="20">
        <v>0.58499999999999996</v>
      </c>
      <c r="P208" s="18">
        <v>3.11</v>
      </c>
      <c r="Q208" s="38">
        <f>P208-O208</f>
        <v>2.5249999999999999</v>
      </c>
      <c r="R208" s="18">
        <v>17.309999999999999</v>
      </c>
      <c r="S208" s="18">
        <v>1.39</v>
      </c>
      <c r="T208" s="21">
        <f>O208+Q208+R208+S208</f>
        <v>21.81</v>
      </c>
      <c r="U208" s="24">
        <f t="shared" si="15"/>
        <v>95.902386476632415</v>
      </c>
      <c r="V208" s="24">
        <f t="shared" si="16"/>
        <v>97.79245283018868</v>
      </c>
      <c r="W208" s="35">
        <f>(G208-P208)/G208*100</f>
        <v>94.840743198407424</v>
      </c>
      <c r="X208" s="35">
        <f>(H208-Q208)/H208*100</f>
        <v>92.525162818235657</v>
      </c>
      <c r="Y208" s="35">
        <f>(K208-T208)/K208*100</f>
        <v>63.99207528479446</v>
      </c>
    </row>
    <row r="209" spans="2:25">
      <c r="B209" s="16">
        <v>43860</v>
      </c>
      <c r="C209" s="17">
        <v>9263.9</v>
      </c>
      <c r="D209" s="17">
        <v>67.86</v>
      </c>
      <c r="E209" s="17">
        <v>1223.7</v>
      </c>
      <c r="F209" s="18">
        <v>23.2</v>
      </c>
      <c r="G209" s="18"/>
      <c r="H209" s="22"/>
      <c r="I209" s="18"/>
      <c r="J209" s="18"/>
      <c r="K209" s="22"/>
      <c r="L209" s="18"/>
      <c r="M209" s="18"/>
      <c r="N209" s="44">
        <v>56.4</v>
      </c>
      <c r="O209" s="20">
        <v>0.8</v>
      </c>
      <c r="P209" s="18"/>
      <c r="Q209" s="38"/>
      <c r="R209" s="18"/>
      <c r="S209" s="18"/>
      <c r="T209" s="21"/>
      <c r="U209" s="24">
        <f t="shared" si="15"/>
        <v>95.391027212552089</v>
      </c>
      <c r="V209" s="24">
        <f t="shared" si="16"/>
        <v>96.551724137931032</v>
      </c>
      <c r="W209" s="35"/>
      <c r="X209" s="35"/>
      <c r="Y209" s="35"/>
    </row>
    <row r="210" spans="2:25">
      <c r="B210" s="16">
        <v>43861</v>
      </c>
      <c r="C210" s="17">
        <v>8965.4</v>
      </c>
      <c r="D210" s="45">
        <v>48.32</v>
      </c>
      <c r="E210" s="17">
        <v>1204.5999999999999</v>
      </c>
      <c r="F210" s="18">
        <v>32.299999999999997</v>
      </c>
      <c r="G210" s="18">
        <v>43.73</v>
      </c>
      <c r="H210" s="22">
        <f>G210-F210</f>
        <v>11.43</v>
      </c>
      <c r="I210" s="18">
        <v>0</v>
      </c>
      <c r="J210" s="18">
        <v>0.36</v>
      </c>
      <c r="K210" s="22">
        <f t="shared" ref="K210" si="19">G210+J210+I210</f>
        <v>44.089999999999996</v>
      </c>
      <c r="L210" s="19"/>
      <c r="M210" s="18">
        <v>0.85</v>
      </c>
      <c r="N210" s="44">
        <v>57.4</v>
      </c>
      <c r="O210" s="20">
        <v>0.8</v>
      </c>
      <c r="P210" s="18">
        <v>4.01</v>
      </c>
      <c r="Q210" s="38">
        <f>P210-O210</f>
        <v>3.21</v>
      </c>
      <c r="R210" s="18">
        <v>24.59</v>
      </c>
      <c r="S210" s="18">
        <v>3.66</v>
      </c>
      <c r="T210" s="21">
        <f>O210+Q210+R210+S210</f>
        <v>32.260000000000005</v>
      </c>
      <c r="U210" s="24">
        <f t="shared" si="15"/>
        <v>95.234932757761896</v>
      </c>
      <c r="V210" s="24">
        <f t="shared" si="16"/>
        <v>97.523219814241486</v>
      </c>
      <c r="W210" s="35">
        <f>(G210-P210)/G210*100</f>
        <v>90.83009375714613</v>
      </c>
      <c r="X210" s="35">
        <f>(H210-Q210)/H210*100</f>
        <v>71.916010498687655</v>
      </c>
      <c r="Y210" s="35">
        <f>(K210-T210)/K210*100</f>
        <v>26.831481061465169</v>
      </c>
    </row>
    <row r="211" spans="2:25">
      <c r="B211" s="16">
        <v>43862</v>
      </c>
      <c r="C211" s="17">
        <v>9233.6</v>
      </c>
      <c r="D211" s="24">
        <v>53.3</v>
      </c>
      <c r="E211" s="17">
        <v>1113.3</v>
      </c>
      <c r="F211" s="54">
        <v>24.5</v>
      </c>
      <c r="G211" s="19"/>
      <c r="H211" s="22"/>
      <c r="I211" s="19"/>
      <c r="J211" s="19"/>
      <c r="K211" s="22"/>
      <c r="L211" s="19"/>
      <c r="M211" s="19"/>
      <c r="N211" s="55">
        <v>46.4</v>
      </c>
      <c r="O211" s="19">
        <v>0.5</v>
      </c>
      <c r="P211" s="19"/>
      <c r="Q211" s="38"/>
      <c r="R211" s="19"/>
      <c r="S211" s="19"/>
      <c r="T211" s="21"/>
      <c r="U211" s="17">
        <f t="shared" si="15"/>
        <v>95.832210545225891</v>
      </c>
      <c r="V211" s="17">
        <f t="shared" si="16"/>
        <v>97.959183673469383</v>
      </c>
      <c r="W211" s="35"/>
      <c r="X211" s="35"/>
      <c r="Y211" s="35"/>
    </row>
    <row r="212" spans="2:25">
      <c r="B212" s="16">
        <v>43863</v>
      </c>
      <c r="C212" s="17">
        <v>10148.1</v>
      </c>
      <c r="D212" s="24">
        <v>111.34</v>
      </c>
      <c r="E212" s="17">
        <v>1176</v>
      </c>
      <c r="F212" s="54">
        <v>22.5</v>
      </c>
      <c r="G212" s="19"/>
      <c r="H212" s="22"/>
      <c r="I212" s="19"/>
      <c r="J212" s="19"/>
      <c r="K212" s="22"/>
      <c r="L212" s="19"/>
      <c r="M212" s="19"/>
      <c r="N212" s="55">
        <v>53</v>
      </c>
      <c r="O212" s="19">
        <v>0.6</v>
      </c>
      <c r="P212" s="19"/>
      <c r="Q212" s="38"/>
      <c r="R212" s="19"/>
      <c r="S212" s="19"/>
      <c r="T212" s="21"/>
      <c r="U212" s="17">
        <f t="shared" si="15"/>
        <v>95.493197278911566</v>
      </c>
      <c r="V212" s="17">
        <f t="shared" si="16"/>
        <v>97.333333333333329</v>
      </c>
      <c r="W212" s="35"/>
      <c r="X212" s="35"/>
      <c r="Y212" s="35"/>
    </row>
    <row r="213" spans="2:25">
      <c r="B213" s="16">
        <v>43864</v>
      </c>
      <c r="C213" s="17">
        <v>9723.7800000000007</v>
      </c>
      <c r="D213" s="24">
        <v>98.29</v>
      </c>
      <c r="E213" s="17">
        <v>1302.07</v>
      </c>
      <c r="F213" s="54">
        <v>19</v>
      </c>
      <c r="G213" s="18">
        <v>43.73</v>
      </c>
      <c r="H213" s="22">
        <f>G213-F213</f>
        <v>24.729999999999997</v>
      </c>
      <c r="I213" s="18">
        <v>0</v>
      </c>
      <c r="J213" s="18">
        <v>0.09</v>
      </c>
      <c r="K213" s="22">
        <f t="shared" ref="K213" si="20">G213+J213+I213</f>
        <v>43.82</v>
      </c>
      <c r="L213" s="19"/>
      <c r="M213" s="18">
        <v>7.04</v>
      </c>
      <c r="N213" s="55">
        <v>56.61</v>
      </c>
      <c r="O213" s="18">
        <v>0.65500000000000003</v>
      </c>
      <c r="P213" s="18">
        <v>2.88</v>
      </c>
      <c r="Q213" s="38">
        <f>P213-O213</f>
        <v>2.2249999999999996</v>
      </c>
      <c r="R213" s="18">
        <v>3.64</v>
      </c>
      <c r="S213" s="18">
        <v>15.58</v>
      </c>
      <c r="T213" s="21">
        <f>O213+Q213+R213+S213</f>
        <v>22.1</v>
      </c>
      <c r="U213" s="17">
        <f t="shared" si="15"/>
        <v>95.65230747962859</v>
      </c>
      <c r="V213" s="17">
        <f t="shared" si="16"/>
        <v>96.55263157894737</v>
      </c>
      <c r="W213" s="35">
        <f>(G213-P213)/G213*100</f>
        <v>93.414132174708428</v>
      </c>
      <c r="X213" s="35">
        <f>(H213-Q213)/H213*100</f>
        <v>91.002830570157698</v>
      </c>
      <c r="Y213" s="35">
        <f>(K213-T213)/K213*100</f>
        <v>49.566408032861702</v>
      </c>
    </row>
    <row r="214" spans="2:25">
      <c r="B214" s="16">
        <v>43865</v>
      </c>
      <c r="C214" s="17">
        <v>9947.15</v>
      </c>
      <c r="D214" s="24">
        <v>65.53</v>
      </c>
      <c r="E214" s="17">
        <v>1138.29</v>
      </c>
      <c r="F214" s="54">
        <v>14.8</v>
      </c>
      <c r="G214" s="18"/>
      <c r="H214" s="22"/>
      <c r="I214" s="18"/>
      <c r="J214" s="18"/>
      <c r="K214" s="22"/>
      <c r="L214" s="19"/>
      <c r="M214" s="18"/>
      <c r="N214" s="55">
        <v>71.349999999999994</v>
      </c>
      <c r="O214" s="18">
        <v>1.56</v>
      </c>
      <c r="P214" s="19"/>
      <c r="Q214" s="38"/>
      <c r="R214" s="18"/>
      <c r="S214" s="18"/>
      <c r="T214" s="21"/>
      <c r="U214" s="17">
        <f t="shared" si="15"/>
        <v>93.731825808888786</v>
      </c>
      <c r="V214" s="17">
        <f t="shared" si="16"/>
        <v>89.459459459459453</v>
      </c>
      <c r="W214" s="35"/>
      <c r="X214" s="35"/>
      <c r="Y214" s="35"/>
    </row>
    <row r="215" spans="2:25">
      <c r="B215" s="16">
        <v>43866</v>
      </c>
      <c r="C215" s="17">
        <v>9626.3700000000008</v>
      </c>
      <c r="D215" s="24">
        <v>62.3</v>
      </c>
      <c r="E215" s="17">
        <v>1102</v>
      </c>
      <c r="F215" s="54">
        <v>16.399999999999999</v>
      </c>
      <c r="G215" s="18">
        <v>61.54</v>
      </c>
      <c r="H215" s="22">
        <f>G215-F215</f>
        <v>45.14</v>
      </c>
      <c r="I215" s="18">
        <v>0</v>
      </c>
      <c r="J215" s="18">
        <v>0</v>
      </c>
      <c r="K215" s="22">
        <f t="shared" ref="K215" si="21">G215+J215+I215</f>
        <v>61.54</v>
      </c>
      <c r="L215" s="19">
        <v>8.4</v>
      </c>
      <c r="M215" s="18">
        <v>9.18</v>
      </c>
      <c r="N215" s="55">
        <v>75.88</v>
      </c>
      <c r="O215" s="18">
        <v>1.95</v>
      </c>
      <c r="P215" s="18">
        <v>3.86</v>
      </c>
      <c r="Q215" s="38">
        <f>P215-O215</f>
        <v>1.91</v>
      </c>
      <c r="R215" s="18">
        <v>0.55000000000000004</v>
      </c>
      <c r="S215" s="18">
        <v>10.76</v>
      </c>
      <c r="T215" s="21">
        <f>O215+Q215+R215+S215</f>
        <v>15.17</v>
      </c>
      <c r="U215" s="17">
        <f t="shared" si="15"/>
        <v>93.114337568058076</v>
      </c>
      <c r="V215" s="17">
        <f t="shared" si="16"/>
        <v>88.109756097560975</v>
      </c>
      <c r="W215" s="35">
        <f>(G215-P215)/G215*100</f>
        <v>93.727656808579781</v>
      </c>
      <c r="X215" s="35">
        <f>(H215-Q215)/H215*100</f>
        <v>95.768719539211361</v>
      </c>
      <c r="Y215" s="35">
        <f>(K215-T215)/K215*100</f>
        <v>75.349366265843358</v>
      </c>
    </row>
    <row r="216" spans="2:25">
      <c r="B216" s="16">
        <v>43867</v>
      </c>
      <c r="C216" s="17">
        <v>9105.7800000000007</v>
      </c>
      <c r="D216" s="24">
        <v>66.959999999999994</v>
      </c>
      <c r="E216" s="17">
        <v>922.44</v>
      </c>
      <c r="F216" s="54">
        <v>25.6</v>
      </c>
      <c r="G216" s="18"/>
      <c r="H216" s="22"/>
      <c r="I216" s="18"/>
      <c r="J216" s="18"/>
      <c r="K216" s="22"/>
      <c r="L216" s="19"/>
      <c r="M216" s="18"/>
      <c r="N216" s="55">
        <v>50.07</v>
      </c>
      <c r="O216" s="18">
        <v>1.77</v>
      </c>
      <c r="P216" s="18"/>
      <c r="Q216" s="38"/>
      <c r="R216" s="18"/>
      <c r="S216" s="18"/>
      <c r="T216" s="21"/>
      <c r="U216" s="17">
        <f t="shared" si="15"/>
        <v>94.572004683231427</v>
      </c>
      <c r="V216" s="17">
        <f t="shared" si="16"/>
        <v>93.0859375</v>
      </c>
      <c r="W216" s="35"/>
      <c r="X216" s="35"/>
      <c r="Y216" s="35"/>
    </row>
    <row r="217" spans="2:25">
      <c r="B217" s="16">
        <v>43868</v>
      </c>
      <c r="C217" s="17">
        <v>9308.2000000000007</v>
      </c>
      <c r="D217" s="24">
        <v>35.93</v>
      </c>
      <c r="E217" s="17">
        <v>1245.1500000000001</v>
      </c>
      <c r="F217" s="54">
        <v>24.9</v>
      </c>
      <c r="G217" s="18">
        <v>72.709999999999994</v>
      </c>
      <c r="H217" s="22">
        <f>G217-F217</f>
        <v>47.809999999999995</v>
      </c>
      <c r="I217" s="18">
        <v>0.36</v>
      </c>
      <c r="J217" s="18">
        <v>0.41</v>
      </c>
      <c r="K217" s="22">
        <f t="shared" ref="K217" si="22">G217+J217+I217</f>
        <v>73.47999999999999</v>
      </c>
      <c r="L217" s="19"/>
      <c r="M217" s="18">
        <v>19.579999999999998</v>
      </c>
      <c r="N217" s="55">
        <v>54.38</v>
      </c>
      <c r="O217" s="18">
        <v>9.2100000000000009</v>
      </c>
      <c r="P217" s="18">
        <v>12.3</v>
      </c>
      <c r="Q217" s="38">
        <f>P217-O217</f>
        <v>3.09</v>
      </c>
      <c r="R217" s="18">
        <v>2.2799999999999998</v>
      </c>
      <c r="S217" s="18">
        <v>27.77</v>
      </c>
      <c r="T217" s="21">
        <f>O217+Q217+R217+S217</f>
        <v>42.35</v>
      </c>
      <c r="U217" s="17">
        <f t="shared" si="15"/>
        <v>95.632654700236913</v>
      </c>
      <c r="V217" s="17">
        <f t="shared" si="16"/>
        <v>63.012048192771076</v>
      </c>
      <c r="W217" s="35">
        <f>(G217-P217)/G217*100</f>
        <v>83.083482327052678</v>
      </c>
      <c r="X217" s="35">
        <f>(H217-Q217)/H217*100</f>
        <v>93.536916962978466</v>
      </c>
      <c r="Y217" s="35">
        <f>(K217-T217)/K217*100</f>
        <v>42.365269461077837</v>
      </c>
    </row>
    <row r="218" spans="2:25">
      <c r="B218" s="16">
        <v>43869</v>
      </c>
      <c r="C218" s="17">
        <v>9645.2099999999991</v>
      </c>
      <c r="D218" s="24">
        <v>69.84</v>
      </c>
      <c r="E218" s="17">
        <v>1030.45</v>
      </c>
      <c r="F218" s="54">
        <v>29.5</v>
      </c>
      <c r="G218" s="18"/>
      <c r="H218" s="19"/>
      <c r="I218" s="18"/>
      <c r="J218" s="18"/>
      <c r="K218" s="19"/>
      <c r="L218" s="19"/>
      <c r="M218" s="18"/>
      <c r="N218" s="55">
        <v>67.84</v>
      </c>
      <c r="O218" s="18">
        <v>17.399999999999999</v>
      </c>
      <c r="P218" s="18"/>
      <c r="Q218" s="19"/>
      <c r="R218" s="18"/>
      <c r="S218" s="18"/>
      <c r="T218" s="19"/>
      <c r="U218" s="17">
        <f t="shared" si="15"/>
        <v>93.416468533165116</v>
      </c>
      <c r="V218" s="17">
        <f t="shared" si="16"/>
        <v>41.016949152542374</v>
      </c>
      <c r="W218" s="35"/>
      <c r="X218" s="35"/>
      <c r="Y218" s="35"/>
    </row>
    <row r="219" spans="2:25">
      <c r="B219" s="16">
        <v>43870</v>
      </c>
      <c r="C219" s="17">
        <v>10227.5</v>
      </c>
      <c r="D219" s="24">
        <v>29.4</v>
      </c>
      <c r="E219" s="17">
        <v>1157.75</v>
      </c>
      <c r="F219" s="54">
        <v>27.7</v>
      </c>
      <c r="G219" s="18"/>
      <c r="H219" s="22"/>
      <c r="I219" s="18"/>
      <c r="J219" s="18"/>
      <c r="K219" s="22"/>
      <c r="L219" s="19"/>
      <c r="M219" s="18"/>
      <c r="N219" s="55">
        <v>58.29</v>
      </c>
      <c r="O219" s="18">
        <v>14.5</v>
      </c>
      <c r="P219" s="18"/>
      <c r="Q219" s="38"/>
      <c r="R219" s="18"/>
      <c r="S219" s="18"/>
      <c r="T219" s="21"/>
      <c r="U219" s="17">
        <f t="shared" si="15"/>
        <v>94.965234290649974</v>
      </c>
      <c r="V219" s="17">
        <f t="shared" si="16"/>
        <v>47.653429602888089</v>
      </c>
      <c r="W219" s="35"/>
      <c r="X219" s="35"/>
      <c r="Y219" s="35"/>
    </row>
    <row r="220" spans="2:25">
      <c r="B220" s="16">
        <v>43871</v>
      </c>
      <c r="C220" s="17">
        <v>9598.1200000000008</v>
      </c>
      <c r="D220" s="24">
        <v>81.739999999999995</v>
      </c>
      <c r="E220" s="17">
        <v>1160.7</v>
      </c>
      <c r="F220" s="54">
        <v>28.3</v>
      </c>
      <c r="G220" s="18">
        <v>61.66</v>
      </c>
      <c r="H220" s="22">
        <f>G220-F220</f>
        <v>33.36</v>
      </c>
      <c r="I220" s="18">
        <v>0</v>
      </c>
      <c r="J220" s="18">
        <v>0.36</v>
      </c>
      <c r="K220" s="22">
        <f t="shared" ref="K220" si="23">G220+J220+I220</f>
        <v>62.019999999999996</v>
      </c>
      <c r="L220" s="19"/>
      <c r="M220" s="18">
        <v>15.19</v>
      </c>
      <c r="N220" s="55">
        <v>51.2</v>
      </c>
      <c r="O220" s="18">
        <v>5.8</v>
      </c>
      <c r="P220" s="18">
        <v>8.3000000000000007</v>
      </c>
      <c r="Q220" s="38">
        <f>P220-O220</f>
        <v>2.5000000000000009</v>
      </c>
      <c r="R220" s="18">
        <v>7.11</v>
      </c>
      <c r="S220" s="18">
        <v>23.25</v>
      </c>
      <c r="T220" s="21">
        <f>O220+Q220+R220+S220</f>
        <v>38.659999999999997</v>
      </c>
      <c r="U220" s="17">
        <f t="shared" si="15"/>
        <v>95.58886878607737</v>
      </c>
      <c r="V220" s="17">
        <f t="shared" si="16"/>
        <v>79.505300353356887</v>
      </c>
      <c r="W220" s="35">
        <f>(G220-P220)/G220*100</f>
        <v>86.539085306519624</v>
      </c>
      <c r="X220" s="35">
        <f>(H220-Q220)/H220*100</f>
        <v>92.505995203836932</v>
      </c>
      <c r="Y220" s="35">
        <f>(K220-T220)/K220*100</f>
        <v>37.665269267978076</v>
      </c>
    </row>
    <row r="221" spans="2:25">
      <c r="B221" s="16">
        <v>43872</v>
      </c>
      <c r="C221" s="17">
        <v>9432.6200000000008</v>
      </c>
      <c r="D221" s="24">
        <v>44.31</v>
      </c>
      <c r="E221" s="17">
        <v>1180.2</v>
      </c>
      <c r="F221" s="54">
        <v>25.3</v>
      </c>
      <c r="G221" s="18"/>
      <c r="H221" s="22"/>
      <c r="I221" s="18"/>
      <c r="J221" s="18"/>
      <c r="K221" s="22"/>
      <c r="L221" s="19"/>
      <c r="M221" s="18"/>
      <c r="N221" s="55">
        <v>54.2</v>
      </c>
      <c r="O221" s="18">
        <v>2.4</v>
      </c>
      <c r="P221" s="18"/>
      <c r="Q221" s="38"/>
      <c r="R221" s="18"/>
      <c r="S221" s="18"/>
      <c r="T221" s="21"/>
      <c r="U221" s="17">
        <f t="shared" si="15"/>
        <v>95.407558041009992</v>
      </c>
      <c r="V221" s="17">
        <f t="shared" si="16"/>
        <v>90.513833992094874</v>
      </c>
      <c r="W221" s="35"/>
      <c r="X221" s="35"/>
      <c r="Y221" s="35"/>
    </row>
    <row r="222" spans="2:25">
      <c r="B222" s="16">
        <v>43873</v>
      </c>
      <c r="C222" s="17">
        <v>9746.91</v>
      </c>
      <c r="D222" s="24">
        <v>33.5</v>
      </c>
      <c r="E222" s="17">
        <v>1240.27</v>
      </c>
      <c r="F222" s="54">
        <v>19.899999999999999</v>
      </c>
      <c r="G222" s="18">
        <v>45.91</v>
      </c>
      <c r="H222" s="22">
        <f>G222-F222</f>
        <v>26.009999999999998</v>
      </c>
      <c r="I222" s="18">
        <v>0</v>
      </c>
      <c r="J222" s="18">
        <v>0.24</v>
      </c>
      <c r="K222" s="22">
        <f t="shared" ref="K222:K224" si="24">G222+J222+I222</f>
        <v>46.15</v>
      </c>
      <c r="L222" s="18">
        <v>8</v>
      </c>
      <c r="M222" s="18">
        <v>18.11</v>
      </c>
      <c r="N222" s="55">
        <v>48.6</v>
      </c>
      <c r="O222" s="18">
        <v>0.9</v>
      </c>
      <c r="P222" s="18">
        <v>3.32</v>
      </c>
      <c r="Q222" s="38">
        <f>P222-O222</f>
        <v>2.42</v>
      </c>
      <c r="R222" s="18">
        <v>0.84</v>
      </c>
      <c r="S222" s="18">
        <v>30.66</v>
      </c>
      <c r="T222" s="21">
        <f>O222+Q222+R222+S222</f>
        <v>34.82</v>
      </c>
      <c r="U222" s="17">
        <f t="shared" si="15"/>
        <v>96.081498383416516</v>
      </c>
      <c r="V222" s="17">
        <f t="shared" si="16"/>
        <v>95.477386934673376</v>
      </c>
      <c r="W222" s="35">
        <f>(G222-P222)/G222*100</f>
        <v>92.768460030494452</v>
      </c>
      <c r="X222" s="35">
        <f>(H222-Q222)/H222*100</f>
        <v>90.695886197616289</v>
      </c>
      <c r="Y222" s="35">
        <f>(K222-T222)/K222*100</f>
        <v>24.550379198266519</v>
      </c>
    </row>
    <row r="223" spans="2:25">
      <c r="B223" s="16">
        <v>43874</v>
      </c>
      <c r="C223" s="17">
        <v>9390.9</v>
      </c>
      <c r="D223" s="24">
        <v>93.7</v>
      </c>
      <c r="E223" s="17">
        <v>992.64</v>
      </c>
      <c r="F223" s="54">
        <v>18</v>
      </c>
      <c r="G223" s="18"/>
      <c r="H223" s="22"/>
      <c r="I223" s="18"/>
      <c r="J223" s="18"/>
      <c r="K223" s="22"/>
      <c r="L223" s="19"/>
      <c r="M223" s="52"/>
      <c r="N223" s="55">
        <v>54.6</v>
      </c>
      <c r="O223" s="18">
        <v>0.6</v>
      </c>
      <c r="P223" s="18"/>
      <c r="Q223" s="38"/>
      <c r="R223" s="18"/>
      <c r="S223" s="18"/>
      <c r="T223" s="21"/>
      <c r="U223" s="17">
        <f t="shared" si="15"/>
        <v>94.499516441005809</v>
      </c>
      <c r="V223" s="17">
        <f t="shared" si="16"/>
        <v>96.666666666666657</v>
      </c>
      <c r="W223" s="35"/>
      <c r="X223" s="35"/>
      <c r="Y223" s="35"/>
    </row>
    <row r="224" spans="2:25">
      <c r="B224" s="16">
        <v>43875</v>
      </c>
      <c r="C224" s="17">
        <v>9938.1</v>
      </c>
      <c r="D224" s="24">
        <v>58.1</v>
      </c>
      <c r="E224" s="17">
        <v>884.33</v>
      </c>
      <c r="F224" s="54">
        <v>13.9</v>
      </c>
      <c r="G224" s="18">
        <v>42.24</v>
      </c>
      <c r="H224" s="22">
        <f>G224-F224</f>
        <v>28.340000000000003</v>
      </c>
      <c r="I224" s="18">
        <v>0</v>
      </c>
      <c r="J224" s="18">
        <v>0.23</v>
      </c>
      <c r="K224" s="22">
        <f t="shared" si="24"/>
        <v>42.47</v>
      </c>
      <c r="L224" s="19"/>
      <c r="M224" s="18">
        <v>12.59</v>
      </c>
      <c r="N224" s="55">
        <v>56.3</v>
      </c>
      <c r="O224" s="18">
        <v>0.4</v>
      </c>
      <c r="P224" s="18">
        <v>2.92</v>
      </c>
      <c r="Q224" s="38">
        <f>P224-O224</f>
        <v>2.52</v>
      </c>
      <c r="R224" s="18">
        <v>0.19</v>
      </c>
      <c r="S224" s="18">
        <v>20.65</v>
      </c>
      <c r="T224" s="21">
        <f>O224+Q224+R224+S224</f>
        <v>23.759999999999998</v>
      </c>
      <c r="U224" s="17">
        <f t="shared" si="15"/>
        <v>93.633598317370215</v>
      </c>
      <c r="V224" s="17">
        <f t="shared" si="16"/>
        <v>97.122302158273371</v>
      </c>
      <c r="W224" s="35">
        <f>(G224-P224)/G224*100</f>
        <v>93.087121212121204</v>
      </c>
      <c r="X224" s="35">
        <f>(H224-Q224)/H224*100</f>
        <v>91.107974594213132</v>
      </c>
      <c r="Y224" s="35">
        <f>(K224-T224)/K224*100</f>
        <v>44.054626795384983</v>
      </c>
    </row>
    <row r="225" spans="2:25">
      <c r="B225" s="16">
        <v>43876</v>
      </c>
      <c r="C225" s="17">
        <v>8995.41</v>
      </c>
      <c r="D225" s="24">
        <v>78.739999999999995</v>
      </c>
      <c r="E225" s="17">
        <v>807</v>
      </c>
      <c r="F225" s="54">
        <v>18.2</v>
      </c>
      <c r="G225" s="18"/>
      <c r="H225" s="22"/>
      <c r="I225" s="18"/>
      <c r="J225" s="18"/>
      <c r="K225" s="22"/>
      <c r="L225" s="19"/>
      <c r="M225" s="18"/>
      <c r="N225" s="55">
        <v>53.3</v>
      </c>
      <c r="O225" s="18">
        <v>0.6</v>
      </c>
      <c r="P225" s="18"/>
      <c r="Q225" s="38"/>
      <c r="R225" s="18"/>
      <c r="S225" s="18"/>
      <c r="T225" s="21"/>
      <c r="U225" s="17">
        <f t="shared" si="15"/>
        <v>93.395291201982658</v>
      </c>
      <c r="V225" s="17">
        <f t="shared" si="16"/>
        <v>96.703296703296687</v>
      </c>
      <c r="W225" s="35"/>
      <c r="X225" s="35"/>
      <c r="Y225" s="35"/>
    </row>
    <row r="226" spans="2:25">
      <c r="B226" s="16">
        <v>43877</v>
      </c>
      <c r="C226" s="17">
        <v>9087.86</v>
      </c>
      <c r="D226" s="24">
        <v>71.75</v>
      </c>
      <c r="E226" s="17">
        <v>897.16</v>
      </c>
      <c r="F226" s="54">
        <v>20.100000000000001</v>
      </c>
      <c r="G226" s="18"/>
      <c r="H226" s="22"/>
      <c r="I226" s="18"/>
      <c r="J226" s="18"/>
      <c r="K226" s="22"/>
      <c r="L226" s="19"/>
      <c r="M226" s="18"/>
      <c r="N226" s="55">
        <v>53.6</v>
      </c>
      <c r="O226" s="18">
        <v>0.4</v>
      </c>
      <c r="P226" s="18"/>
      <c r="Q226" s="38"/>
      <c r="R226" s="18"/>
      <c r="S226" s="18"/>
      <c r="T226" s="21"/>
      <c r="U226" s="17">
        <f t="shared" si="15"/>
        <v>94.025591867671324</v>
      </c>
      <c r="V226" s="17">
        <f t="shared" si="16"/>
        <v>98.009950248756226</v>
      </c>
      <c r="W226" s="35"/>
      <c r="X226" s="35"/>
      <c r="Y226" s="35"/>
    </row>
    <row r="227" spans="2:25">
      <c r="B227" s="16">
        <v>43878</v>
      </c>
      <c r="C227" s="17">
        <v>9591.7000000000007</v>
      </c>
      <c r="D227" s="24">
        <v>73.5</v>
      </c>
      <c r="E227" s="17">
        <v>1132.5999999999999</v>
      </c>
      <c r="F227" s="54">
        <v>23.9</v>
      </c>
      <c r="G227" s="18">
        <v>73.180000000000007</v>
      </c>
      <c r="H227" s="22">
        <f>G227-F227</f>
        <v>49.280000000000008</v>
      </c>
      <c r="I227" s="18">
        <v>0</v>
      </c>
      <c r="J227" s="18">
        <v>0.1</v>
      </c>
      <c r="K227" s="22">
        <f t="shared" ref="K227" si="25">G227+J227+I227</f>
        <v>73.28</v>
      </c>
      <c r="L227" s="19"/>
      <c r="M227" s="18">
        <v>9.1199999999999992</v>
      </c>
      <c r="N227" s="55">
        <v>57</v>
      </c>
      <c r="O227" s="18">
        <v>0.6</v>
      </c>
      <c r="P227" s="18">
        <v>2.59</v>
      </c>
      <c r="Q227" s="38">
        <f>P227-O227</f>
        <v>1.9899999999999998</v>
      </c>
      <c r="R227" s="18">
        <v>0.2</v>
      </c>
      <c r="S227" s="18">
        <v>19.760000000000002</v>
      </c>
      <c r="T227" s="21">
        <f>O227+Q227+R227+S227</f>
        <v>22.55</v>
      </c>
      <c r="U227" s="17">
        <f t="shared" si="15"/>
        <v>94.967331802931312</v>
      </c>
      <c r="V227" s="17">
        <f t="shared" si="16"/>
        <v>97.489539748953973</v>
      </c>
      <c r="W227" s="35">
        <f>(G227-P227)/G227*100</f>
        <v>96.46078163432631</v>
      </c>
      <c r="X227" s="35">
        <f>(H227-Q227)/H227*100</f>
        <v>95.961850649350637</v>
      </c>
      <c r="Y227" s="35">
        <f>(K227-T227)/K227*100</f>
        <v>69.227620087336248</v>
      </c>
    </row>
    <row r="228" spans="2:25">
      <c r="B228" s="16">
        <v>43879</v>
      </c>
      <c r="C228" s="17">
        <v>9995.5</v>
      </c>
      <c r="D228" s="24">
        <v>35.549999999999997</v>
      </c>
      <c r="E228" s="17">
        <v>845.7</v>
      </c>
      <c r="F228" s="54">
        <v>20.6</v>
      </c>
      <c r="G228" s="18"/>
      <c r="H228" s="22"/>
      <c r="I228" s="18"/>
      <c r="J228" s="18"/>
      <c r="K228" s="22"/>
      <c r="L228" s="19"/>
      <c r="M228" s="18"/>
      <c r="N228" s="55">
        <v>57.1</v>
      </c>
      <c r="O228" s="18">
        <v>0.5</v>
      </c>
      <c r="P228" s="18"/>
      <c r="Q228" s="38"/>
      <c r="R228" s="18"/>
      <c r="S228" s="18"/>
      <c r="T228" s="21"/>
      <c r="U228" s="17">
        <f t="shared" si="15"/>
        <v>93.248196760080404</v>
      </c>
      <c r="V228" s="17">
        <f t="shared" si="16"/>
        <v>97.572815533980588</v>
      </c>
      <c r="W228" s="35"/>
      <c r="X228" s="35"/>
      <c r="Y228" s="35"/>
    </row>
    <row r="229" spans="2:25">
      <c r="B229" s="16">
        <v>43880</v>
      </c>
      <c r="C229" s="17">
        <v>9374.11</v>
      </c>
      <c r="D229" s="24">
        <v>71.510000000000005</v>
      </c>
      <c r="E229" s="17">
        <v>1025.3</v>
      </c>
      <c r="F229" s="54">
        <v>31</v>
      </c>
      <c r="G229" s="18">
        <v>65.05</v>
      </c>
      <c r="H229" s="22">
        <f>G229-F229</f>
        <v>34.049999999999997</v>
      </c>
      <c r="I229" s="18">
        <v>0</v>
      </c>
      <c r="J229" s="18">
        <v>0.22</v>
      </c>
      <c r="K229" s="22">
        <f t="shared" ref="K229" si="26">G229+J229+I229</f>
        <v>65.27</v>
      </c>
      <c r="L229" s="19">
        <v>8.5</v>
      </c>
      <c r="M229" s="18">
        <v>6.9</v>
      </c>
      <c r="N229" s="55">
        <v>57.3</v>
      </c>
      <c r="O229" s="18">
        <v>1</v>
      </c>
      <c r="P229" s="18">
        <v>3</v>
      </c>
      <c r="Q229" s="38">
        <f>P229-O229</f>
        <v>2</v>
      </c>
      <c r="R229" s="18">
        <v>0</v>
      </c>
      <c r="S229" s="18">
        <v>18.84</v>
      </c>
      <c r="T229" s="21">
        <f>O229+Q229+R229+S229</f>
        <v>21.84</v>
      </c>
      <c r="U229" s="17">
        <f t="shared" si="15"/>
        <v>94.411391787769432</v>
      </c>
      <c r="V229" s="17">
        <f t="shared" si="16"/>
        <v>96.774193548387103</v>
      </c>
      <c r="W229" s="35">
        <f>(G229-P229)/G229*100</f>
        <v>95.388162951575708</v>
      </c>
      <c r="X229" s="35">
        <f>(H229-Q229)/H229*100</f>
        <v>94.126284875183558</v>
      </c>
      <c r="Y229" s="35">
        <f>(K229-T229)/K229*100</f>
        <v>66.538991879883554</v>
      </c>
    </row>
    <row r="230" spans="2:25">
      <c r="B230" s="16">
        <v>43881</v>
      </c>
      <c r="C230" s="17">
        <v>9817.69</v>
      </c>
      <c r="D230" s="24">
        <v>95.94</v>
      </c>
      <c r="E230" s="17">
        <v>1068.5999999999999</v>
      </c>
      <c r="F230" s="54">
        <v>24.1</v>
      </c>
      <c r="G230" s="18"/>
      <c r="H230" s="22"/>
      <c r="I230" s="18"/>
      <c r="J230" s="18"/>
      <c r="K230" s="22"/>
      <c r="L230" s="19"/>
      <c r="M230" s="18"/>
      <c r="N230" s="55">
        <v>44.2</v>
      </c>
      <c r="O230" s="18">
        <v>1.5</v>
      </c>
      <c r="P230" s="18"/>
      <c r="Q230" s="38"/>
      <c r="R230" s="18"/>
      <c r="S230" s="18"/>
      <c r="T230" s="21"/>
      <c r="U230" s="17">
        <f t="shared" si="15"/>
        <v>95.863746958637464</v>
      </c>
      <c r="V230" s="17">
        <f t="shared" si="16"/>
        <v>93.7759336099585</v>
      </c>
      <c r="W230" s="35"/>
      <c r="X230" s="35"/>
      <c r="Y230" s="35"/>
    </row>
    <row r="231" spans="2:25">
      <c r="B231" s="16">
        <v>43882</v>
      </c>
      <c r="C231" s="17">
        <v>9819.7199999999993</v>
      </c>
      <c r="D231" s="24">
        <v>90.3</v>
      </c>
      <c r="E231" s="17">
        <v>1111.7</v>
      </c>
      <c r="F231" s="54">
        <v>28.6</v>
      </c>
      <c r="G231" s="18">
        <v>70.48</v>
      </c>
      <c r="H231" s="22">
        <f>G231-F231</f>
        <v>41.88</v>
      </c>
      <c r="I231" s="18">
        <v>0</v>
      </c>
      <c r="J231" s="18">
        <v>0.08</v>
      </c>
      <c r="K231" s="22">
        <f t="shared" ref="K231" si="27">G231+J231+I231</f>
        <v>70.56</v>
      </c>
      <c r="L231" s="19"/>
      <c r="M231" s="18">
        <v>13.87</v>
      </c>
      <c r="N231" s="55">
        <v>43.2</v>
      </c>
      <c r="O231" s="18">
        <v>4</v>
      </c>
      <c r="P231" s="18">
        <v>4.96</v>
      </c>
      <c r="Q231" s="38">
        <f>P231-O231</f>
        <v>0.96</v>
      </c>
      <c r="R231" s="18">
        <v>0.41</v>
      </c>
      <c r="S231" s="18">
        <v>20.05</v>
      </c>
      <c r="T231" s="21">
        <f>O231+Q231+R231+S231</f>
        <v>25.42</v>
      </c>
      <c r="U231" s="17">
        <f t="shared" si="15"/>
        <v>96.114059548439329</v>
      </c>
      <c r="V231" s="17">
        <f t="shared" si="16"/>
        <v>86.013986013986013</v>
      </c>
      <c r="W231" s="35">
        <f>(G231-P231)/G231*100</f>
        <v>92.962542565266745</v>
      </c>
      <c r="X231" s="35">
        <f>(H231-Q231)/H231*100</f>
        <v>97.707736389684811</v>
      </c>
      <c r="Y231" s="35">
        <f>(K231-T231)/K231*100</f>
        <v>63.97392290249433</v>
      </c>
    </row>
    <row r="232" spans="2:25">
      <c r="B232" s="16">
        <v>43883</v>
      </c>
      <c r="C232" s="17">
        <v>8937.49</v>
      </c>
      <c r="D232" s="24">
        <v>70.459999999999994</v>
      </c>
      <c r="E232" s="17">
        <v>1009.22</v>
      </c>
      <c r="F232" s="54">
        <v>21.4</v>
      </c>
      <c r="G232" s="18"/>
      <c r="H232" s="22"/>
      <c r="I232" s="18"/>
      <c r="J232" s="18"/>
      <c r="K232" s="22"/>
      <c r="L232" s="19"/>
      <c r="M232" s="18"/>
      <c r="N232" s="55">
        <v>45</v>
      </c>
      <c r="O232" s="18">
        <v>3.8</v>
      </c>
      <c r="P232" s="18"/>
      <c r="Q232" s="38"/>
      <c r="R232" s="18"/>
      <c r="S232" s="18"/>
      <c r="T232" s="21"/>
      <c r="U232" s="17">
        <f t="shared" si="15"/>
        <v>95.541110956976667</v>
      </c>
      <c r="V232" s="17">
        <f t="shared" si="16"/>
        <v>82.242990654205599</v>
      </c>
      <c r="W232" s="35"/>
      <c r="X232" s="35"/>
      <c r="Y232" s="35"/>
    </row>
    <row r="233" spans="2:25">
      <c r="B233" s="16">
        <v>43884</v>
      </c>
      <c r="C233" s="17">
        <v>8968.8799999999992</v>
      </c>
      <c r="D233" s="24">
        <v>46.17</v>
      </c>
      <c r="E233" s="17">
        <v>845.6</v>
      </c>
      <c r="F233" s="54">
        <v>22.1</v>
      </c>
      <c r="G233" s="18"/>
      <c r="H233" s="22"/>
      <c r="I233" s="18"/>
      <c r="J233" s="18"/>
      <c r="K233" s="22"/>
      <c r="L233" s="19"/>
      <c r="M233" s="18"/>
      <c r="N233" s="55">
        <v>45</v>
      </c>
      <c r="O233" s="18">
        <v>3.5</v>
      </c>
      <c r="P233" s="18"/>
      <c r="Q233" s="38"/>
      <c r="R233" s="18"/>
      <c r="S233" s="18"/>
      <c r="T233" s="21"/>
      <c r="U233" s="17">
        <f t="shared" si="15"/>
        <v>94.678334910122985</v>
      </c>
      <c r="V233" s="17">
        <f t="shared" si="16"/>
        <v>84.162895927601809</v>
      </c>
      <c r="W233" s="35"/>
      <c r="X233" s="35"/>
      <c r="Y233" s="35"/>
    </row>
    <row r="234" spans="2:25">
      <c r="B234" s="16">
        <v>43885</v>
      </c>
      <c r="C234" s="17">
        <v>9462.06</v>
      </c>
      <c r="D234" s="24">
        <v>61.94</v>
      </c>
      <c r="E234" s="17">
        <v>961.01</v>
      </c>
      <c r="F234" s="54">
        <v>17.600000000000001</v>
      </c>
      <c r="G234" s="18">
        <v>61.66</v>
      </c>
      <c r="H234" s="22">
        <f>G234-F234</f>
        <v>44.059999999999995</v>
      </c>
      <c r="I234" s="18">
        <v>0</v>
      </c>
      <c r="J234" s="18">
        <v>0.08</v>
      </c>
      <c r="K234" s="22">
        <f t="shared" ref="K234" si="28">G234+J234+I234</f>
        <v>61.739999999999995</v>
      </c>
      <c r="L234" s="19"/>
      <c r="M234" s="18">
        <v>7.54</v>
      </c>
      <c r="N234" s="55">
        <v>45.09</v>
      </c>
      <c r="O234" s="18">
        <v>1.29</v>
      </c>
      <c r="P234" s="18">
        <v>3.39</v>
      </c>
      <c r="Q234" s="38">
        <f>P234-O234</f>
        <v>2.1</v>
      </c>
      <c r="R234" s="18">
        <v>0</v>
      </c>
      <c r="S234" s="18">
        <v>27.22</v>
      </c>
      <c r="T234" s="21">
        <f>O234+Q234+R234+S234</f>
        <v>30.61</v>
      </c>
      <c r="U234" s="17">
        <f t="shared" si="15"/>
        <v>95.308061310496257</v>
      </c>
      <c r="V234" s="17">
        <f t="shared" si="16"/>
        <v>92.670454545454547</v>
      </c>
      <c r="W234" s="35">
        <f>(G234-P234)/G234*100</f>
        <v>94.502108336036329</v>
      </c>
      <c r="X234" s="35">
        <f>(H234-Q234)/H234*100</f>
        <v>95.23377212891512</v>
      </c>
      <c r="Y234" s="35">
        <f>(K234-T234)/K234*100</f>
        <v>50.421120829284092</v>
      </c>
    </row>
    <row r="235" spans="2:25">
      <c r="B235" s="16">
        <v>43886</v>
      </c>
      <c r="C235" s="17">
        <v>9324.52</v>
      </c>
      <c r="D235" s="24">
        <v>63.16</v>
      </c>
      <c r="E235" s="17">
        <v>945</v>
      </c>
      <c r="F235" s="54">
        <v>19.399999999999999</v>
      </c>
      <c r="G235" s="18"/>
      <c r="H235" s="22"/>
      <c r="I235" s="18"/>
      <c r="J235" s="18"/>
      <c r="K235" s="22"/>
      <c r="L235" s="19"/>
      <c r="M235" s="18"/>
      <c r="N235" s="55">
        <v>39.18</v>
      </c>
      <c r="O235" s="18">
        <v>1.17</v>
      </c>
      <c r="P235" s="18"/>
      <c r="Q235" s="38"/>
      <c r="R235" s="18"/>
      <c r="S235" s="18"/>
      <c r="T235" s="21"/>
      <c r="U235" s="17">
        <f t="shared" si="15"/>
        <v>95.853968253968262</v>
      </c>
      <c r="V235" s="17">
        <f t="shared" si="16"/>
        <v>93.969072164948443</v>
      </c>
      <c r="W235" s="35"/>
      <c r="X235" s="35"/>
      <c r="Y235" s="35"/>
    </row>
    <row r="236" spans="2:25">
      <c r="B236" s="16">
        <v>43887</v>
      </c>
      <c r="C236" s="17">
        <v>9268.75</v>
      </c>
      <c r="D236" s="24">
        <v>84.83</v>
      </c>
      <c r="E236" s="17">
        <v>919.39</v>
      </c>
      <c r="F236" s="54">
        <v>24.5</v>
      </c>
      <c r="G236" s="18">
        <v>79.59</v>
      </c>
      <c r="H236" s="22">
        <f>G236-F236</f>
        <v>55.09</v>
      </c>
      <c r="I236" s="18">
        <v>0</v>
      </c>
      <c r="J236" s="18">
        <v>0.09</v>
      </c>
      <c r="K236" s="22">
        <f t="shared" ref="K236" si="29">G236+J236+I236</f>
        <v>79.680000000000007</v>
      </c>
      <c r="L236" s="18">
        <v>8</v>
      </c>
      <c r="M236" s="18">
        <v>8.1300000000000008</v>
      </c>
      <c r="N236" s="55">
        <v>36.29</v>
      </c>
      <c r="O236" s="18">
        <v>1.92</v>
      </c>
      <c r="P236" s="18">
        <v>4.07</v>
      </c>
      <c r="Q236" s="38">
        <f>P236-O236</f>
        <v>2.1500000000000004</v>
      </c>
      <c r="R236" s="18">
        <v>0</v>
      </c>
      <c r="S236" s="18">
        <v>36.76</v>
      </c>
      <c r="T236" s="21">
        <f>O236+Q236+R236+S236</f>
        <v>40.83</v>
      </c>
      <c r="U236" s="17">
        <f t="shared" si="15"/>
        <v>96.052817629080153</v>
      </c>
      <c r="V236" s="17">
        <f t="shared" si="16"/>
        <v>92.16326530612244</v>
      </c>
      <c r="W236" s="35">
        <f>(G236-P236)/G236*100</f>
        <v>94.886292247769831</v>
      </c>
      <c r="X236" s="35">
        <f>(H236-Q236)/H236*100</f>
        <v>96.097295334906519</v>
      </c>
      <c r="Y236" s="35">
        <f>(K236-T236)/K236*100</f>
        <v>48.757530120481931</v>
      </c>
    </row>
    <row r="237" spans="2:25">
      <c r="B237" s="16">
        <v>43888</v>
      </c>
      <c r="C237" s="17">
        <v>9256.8799999999992</v>
      </c>
      <c r="D237" s="24">
        <v>102.16</v>
      </c>
      <c r="E237" s="17">
        <v>1099.9000000000001</v>
      </c>
      <c r="F237" s="54">
        <v>24.5</v>
      </c>
      <c r="G237" s="18"/>
      <c r="H237" s="22"/>
      <c r="I237" s="18"/>
      <c r="J237" s="18"/>
      <c r="K237" s="22"/>
      <c r="L237" s="19"/>
      <c r="M237" s="32"/>
      <c r="N237" s="55">
        <v>43.91</v>
      </c>
      <c r="O237" s="18">
        <v>1.8</v>
      </c>
      <c r="P237" s="18"/>
      <c r="Q237" s="38"/>
      <c r="R237" s="18"/>
      <c r="S237" s="18"/>
      <c r="T237" s="21"/>
      <c r="U237" s="17">
        <f t="shared" si="15"/>
        <v>96.007818892626602</v>
      </c>
      <c r="V237" s="17">
        <f t="shared" si="16"/>
        <v>92.65306122448979</v>
      </c>
      <c r="W237" s="35"/>
      <c r="X237" s="35"/>
      <c r="Y237" s="35"/>
    </row>
    <row r="238" spans="2:25">
      <c r="B238" s="16">
        <v>43889</v>
      </c>
      <c r="C238" s="25">
        <v>9232.7199999999993</v>
      </c>
      <c r="D238" s="24">
        <v>92.08</v>
      </c>
      <c r="E238" s="17">
        <v>921.5</v>
      </c>
      <c r="F238" s="54">
        <v>18.3</v>
      </c>
      <c r="G238" s="18">
        <v>61.66</v>
      </c>
      <c r="H238" s="22">
        <f>G238-F238</f>
        <v>43.36</v>
      </c>
      <c r="I238" s="18">
        <v>0</v>
      </c>
      <c r="J238" s="18">
        <v>0.19</v>
      </c>
      <c r="K238" s="22">
        <f t="shared" ref="K238" si="30">G238+J238+I238</f>
        <v>61.849999999999994</v>
      </c>
      <c r="L238" s="19"/>
      <c r="M238" s="32">
        <v>8.2799999999999994</v>
      </c>
      <c r="N238" s="55">
        <v>37.65</v>
      </c>
      <c r="O238" s="18">
        <v>0</v>
      </c>
      <c r="P238" s="18">
        <v>2.4500000000000002</v>
      </c>
      <c r="Q238" s="38">
        <f>P238-O238</f>
        <v>2.4500000000000002</v>
      </c>
      <c r="R238" s="18">
        <v>0</v>
      </c>
      <c r="S238" s="18">
        <v>35.64</v>
      </c>
      <c r="T238" s="21">
        <f>O238+Q238+R238+S238</f>
        <v>38.090000000000003</v>
      </c>
      <c r="U238" s="17">
        <f t="shared" si="15"/>
        <v>95.914270211611509</v>
      </c>
      <c r="V238" s="17">
        <f t="shared" si="16"/>
        <v>100</v>
      </c>
      <c r="W238" s="35">
        <f>(G238-P238)/G238*100</f>
        <v>96.026597469996759</v>
      </c>
      <c r="X238" s="35">
        <f>(H238-Q238)/H238*100</f>
        <v>94.349630996309955</v>
      </c>
      <c r="Y238" s="35">
        <f>(K238-T238)/K238*100</f>
        <v>38.415521422797077</v>
      </c>
    </row>
    <row r="239" spans="2:25">
      <c r="B239" s="16">
        <v>43890</v>
      </c>
      <c r="C239" s="25">
        <v>9242.5</v>
      </c>
      <c r="D239" s="24">
        <v>105.6</v>
      </c>
      <c r="E239" s="17">
        <v>1090.8</v>
      </c>
      <c r="F239" s="54">
        <v>19.7</v>
      </c>
      <c r="G239" s="18"/>
      <c r="H239" s="22"/>
      <c r="I239" s="18"/>
      <c r="J239" s="18"/>
      <c r="K239" s="22"/>
      <c r="L239" s="19"/>
      <c r="M239" s="32"/>
      <c r="N239" s="55">
        <v>45</v>
      </c>
      <c r="O239" s="18">
        <v>0.41199999999999998</v>
      </c>
      <c r="P239" s="18"/>
      <c r="Q239" s="38"/>
      <c r="R239" s="32"/>
      <c r="S239" s="32"/>
      <c r="T239" s="21"/>
      <c r="U239" s="17">
        <f t="shared" si="15"/>
        <v>95.874587458745879</v>
      </c>
      <c r="V239" s="17">
        <f t="shared" si="16"/>
        <v>97.90862944162437</v>
      </c>
      <c r="W239" s="35"/>
      <c r="X239" s="35"/>
      <c r="Y239" s="35"/>
    </row>
    <row r="240" spans="2:25">
      <c r="B240" s="16">
        <v>43891</v>
      </c>
      <c r="C240" s="25">
        <v>9255.57</v>
      </c>
      <c r="D240" s="24">
        <v>138.09</v>
      </c>
      <c r="E240" s="17">
        <v>1032.4000000000001</v>
      </c>
      <c r="F240" s="54">
        <v>22.3</v>
      </c>
      <c r="G240" s="18"/>
      <c r="H240" s="22"/>
      <c r="I240" s="18"/>
      <c r="J240" s="18"/>
      <c r="K240" s="22"/>
      <c r="L240" s="19"/>
      <c r="M240" s="32"/>
      <c r="N240" s="55">
        <v>55.19</v>
      </c>
      <c r="O240" s="32">
        <v>0.46700000000000003</v>
      </c>
      <c r="P240" s="32"/>
      <c r="Q240" s="38"/>
      <c r="R240" s="32"/>
      <c r="S240" s="32"/>
      <c r="T240" s="21"/>
      <c r="U240" s="17">
        <f t="shared" si="15"/>
        <v>94.65420379697791</v>
      </c>
      <c r="V240" s="17">
        <f t="shared" si="16"/>
        <v>97.905829596412559</v>
      </c>
      <c r="W240" s="35"/>
      <c r="X240" s="35"/>
      <c r="Y240" s="35"/>
    </row>
    <row r="241" spans="2:25">
      <c r="B241" s="16">
        <v>43892</v>
      </c>
      <c r="C241" s="25">
        <v>9118.15</v>
      </c>
      <c r="D241" s="24">
        <v>117.11</v>
      </c>
      <c r="E241" s="56">
        <v>967.9</v>
      </c>
      <c r="F241" s="18">
        <v>22</v>
      </c>
      <c r="G241" s="18">
        <v>54.19</v>
      </c>
      <c r="H241" s="22">
        <f>G241-F241</f>
        <v>32.19</v>
      </c>
      <c r="I241" s="18">
        <v>0</v>
      </c>
      <c r="J241" s="18">
        <v>0.15</v>
      </c>
      <c r="K241" s="22">
        <f t="shared" ref="K241" si="31">G241+J241+I241</f>
        <v>54.339999999999996</v>
      </c>
      <c r="L241" s="19"/>
      <c r="M241" s="32">
        <v>9.94</v>
      </c>
      <c r="N241" s="17">
        <v>40.200000000000003</v>
      </c>
      <c r="O241" s="32">
        <v>0.6</v>
      </c>
      <c r="P241" s="32">
        <v>2.5</v>
      </c>
      <c r="Q241" s="38">
        <f>P241-O241</f>
        <v>1.9</v>
      </c>
      <c r="R241" s="32">
        <v>0.13</v>
      </c>
      <c r="S241" s="32">
        <v>25.72</v>
      </c>
      <c r="T241" s="21">
        <f>O241+Q241+R241+S241</f>
        <v>28.349999999999998</v>
      </c>
      <c r="U241" s="17">
        <f t="shared" si="15"/>
        <v>95.846678375865267</v>
      </c>
      <c r="V241" s="17">
        <f t="shared" si="16"/>
        <v>97.272727272727266</v>
      </c>
      <c r="W241" s="35">
        <f>(G241-P241)/G241*100</f>
        <v>95.386602694224038</v>
      </c>
      <c r="X241" s="35">
        <f>(H241-Q241)/H241*100</f>
        <v>94.097545821683752</v>
      </c>
      <c r="Y241" s="35">
        <f>(K241-T241)/K241*100</f>
        <v>47.82848730217151</v>
      </c>
    </row>
    <row r="242" spans="2:25">
      <c r="B242" s="16">
        <v>43893</v>
      </c>
      <c r="C242" s="25">
        <v>9074.5400000000009</v>
      </c>
      <c r="D242" s="24">
        <v>85.36</v>
      </c>
      <c r="E242" s="56">
        <v>945.59</v>
      </c>
      <c r="F242" s="19">
        <v>21.6</v>
      </c>
      <c r="G242" s="18"/>
      <c r="H242" s="22"/>
      <c r="I242" s="18"/>
      <c r="J242" s="18"/>
      <c r="K242" s="22"/>
      <c r="L242" s="19"/>
      <c r="M242" s="32"/>
      <c r="N242" s="17">
        <v>44.1</v>
      </c>
      <c r="O242" s="32">
        <v>0.3</v>
      </c>
      <c r="P242" s="32"/>
      <c r="Q242" s="38"/>
      <c r="R242" s="19"/>
      <c r="S242" s="19"/>
      <c r="T242" s="21"/>
      <c r="U242" s="17">
        <f t="shared" si="15"/>
        <v>95.336245095654562</v>
      </c>
      <c r="V242" s="17">
        <f t="shared" si="16"/>
        <v>98.6111111111111</v>
      </c>
      <c r="W242" s="35"/>
      <c r="X242" s="35"/>
      <c r="Y242" s="35"/>
    </row>
    <row r="243" spans="2:25">
      <c r="B243" s="16">
        <v>43894</v>
      </c>
      <c r="C243" s="25">
        <v>9241.4500000000007</v>
      </c>
      <c r="D243" s="24">
        <v>82.93</v>
      </c>
      <c r="E243" s="56">
        <v>965.49</v>
      </c>
      <c r="F243" s="19">
        <v>18.399999999999999</v>
      </c>
      <c r="G243" s="18">
        <v>47</v>
      </c>
      <c r="H243" s="22">
        <f>G243-F243</f>
        <v>28.6</v>
      </c>
      <c r="I243" s="18">
        <v>0</v>
      </c>
      <c r="J243" s="18">
        <v>0.06</v>
      </c>
      <c r="K243" s="22">
        <f t="shared" ref="K243:K245" si="32">G243+J243+I243</f>
        <v>47.06</v>
      </c>
      <c r="L243" s="19">
        <v>8.1</v>
      </c>
      <c r="M243" s="32">
        <v>10.32</v>
      </c>
      <c r="N243" s="17">
        <v>44.7</v>
      </c>
      <c r="O243" s="32">
        <v>0.7</v>
      </c>
      <c r="P243" s="32">
        <v>2.83</v>
      </c>
      <c r="Q243" s="38">
        <f>P243-O243</f>
        <v>2.13</v>
      </c>
      <c r="R243" s="32">
        <v>0.16</v>
      </c>
      <c r="S243" s="32">
        <v>30.28</v>
      </c>
      <c r="T243" s="21">
        <f>O243+Q243+R243+S243</f>
        <v>33.270000000000003</v>
      </c>
      <c r="U243" s="17">
        <f t="shared" si="15"/>
        <v>95.370226517105294</v>
      </c>
      <c r="V243" s="17">
        <f t="shared" si="16"/>
        <v>96.195652173913047</v>
      </c>
      <c r="W243" s="35">
        <f>(G243-P243)/G243*100</f>
        <v>93.978723404255334</v>
      </c>
      <c r="X243" s="35">
        <f>(H243-Q243)/H243*100</f>
        <v>92.55244755244756</v>
      </c>
      <c r="Y243" s="35">
        <f>(K243-T243)/K243*100</f>
        <v>29.303017424564381</v>
      </c>
    </row>
    <row r="244" spans="2:25">
      <c r="B244" s="16">
        <v>43895</v>
      </c>
      <c r="C244" s="25">
        <v>8850.7999999999993</v>
      </c>
      <c r="D244" s="24">
        <v>71</v>
      </c>
      <c r="E244" s="17">
        <v>1029.5</v>
      </c>
      <c r="F244" s="19">
        <v>17.7</v>
      </c>
      <c r="G244" s="18"/>
      <c r="H244" s="22"/>
      <c r="I244" s="18"/>
      <c r="J244" s="18"/>
      <c r="K244" s="22"/>
      <c r="L244" s="19"/>
      <c r="M244" s="32"/>
      <c r="N244" s="17">
        <v>42.6</v>
      </c>
      <c r="O244" s="32">
        <v>0.8</v>
      </c>
      <c r="P244" s="32"/>
      <c r="Q244" s="38"/>
      <c r="R244" s="32"/>
      <c r="S244" s="32"/>
      <c r="T244" s="21"/>
      <c r="U244" s="17">
        <f t="shared" si="15"/>
        <v>95.862068965517238</v>
      </c>
      <c r="V244" s="17">
        <f t="shared" si="16"/>
        <v>95.480225988700568</v>
      </c>
      <c r="W244" s="35"/>
      <c r="X244" s="35"/>
      <c r="Y244" s="35"/>
    </row>
    <row r="245" spans="2:25">
      <c r="B245" s="16">
        <v>43896</v>
      </c>
      <c r="C245" s="25">
        <v>8993.7000000000007</v>
      </c>
      <c r="D245" s="24">
        <v>48.89</v>
      </c>
      <c r="E245" s="17">
        <v>866.2</v>
      </c>
      <c r="F245" s="18">
        <v>9</v>
      </c>
      <c r="G245" s="18">
        <v>43.73</v>
      </c>
      <c r="H245" s="22">
        <f>G245-F245</f>
        <v>34.729999999999997</v>
      </c>
      <c r="I245" s="18">
        <v>0</v>
      </c>
      <c r="J245" s="18">
        <v>0.17</v>
      </c>
      <c r="K245" s="22">
        <f t="shared" si="32"/>
        <v>43.9</v>
      </c>
      <c r="L245" s="19"/>
      <c r="M245" s="32">
        <v>9.4600000000000009</v>
      </c>
      <c r="N245" s="17">
        <v>42.5</v>
      </c>
      <c r="O245" s="32">
        <v>2.2999999999999998</v>
      </c>
      <c r="P245" s="32">
        <v>3.81</v>
      </c>
      <c r="Q245" s="38">
        <f>P245-O245</f>
        <v>1.5100000000000002</v>
      </c>
      <c r="R245" s="32">
        <v>0.18</v>
      </c>
      <c r="S245" s="32">
        <v>23.15</v>
      </c>
      <c r="T245" s="21">
        <f>O245+Q245+R245+S245</f>
        <v>27.14</v>
      </c>
      <c r="U245" s="17">
        <f t="shared" si="15"/>
        <v>95.093511891018238</v>
      </c>
      <c r="V245" s="17">
        <f t="shared" si="16"/>
        <v>74.444444444444443</v>
      </c>
      <c r="W245" s="35">
        <f>(G245-P245)/G245*100</f>
        <v>91.287445689458039</v>
      </c>
      <c r="X245" s="35">
        <f>(H245-Q245)/H245*100</f>
        <v>95.652173913043484</v>
      </c>
      <c r="Y245" s="35">
        <f>(K245-T245)/K245*100</f>
        <v>38.17767653758542</v>
      </c>
    </row>
    <row r="246" spans="2:25">
      <c r="B246" s="16">
        <v>43897</v>
      </c>
      <c r="C246" s="25">
        <v>8865.4</v>
      </c>
      <c r="D246" s="24">
        <v>53.57</v>
      </c>
      <c r="E246" s="17">
        <v>1033.3</v>
      </c>
      <c r="F246" s="19">
        <v>12.9</v>
      </c>
      <c r="G246" s="18"/>
      <c r="H246" s="22"/>
      <c r="I246" s="18"/>
      <c r="J246" s="18"/>
      <c r="K246" s="22"/>
      <c r="L246" s="19"/>
      <c r="M246" s="32"/>
      <c r="N246" s="17">
        <v>43.4</v>
      </c>
      <c r="O246" s="32">
        <v>4.4000000000000004</v>
      </c>
      <c r="P246" s="32"/>
      <c r="Q246" s="38"/>
      <c r="R246" s="32"/>
      <c r="S246" s="32"/>
      <c r="T246" s="21"/>
      <c r="U246" s="17">
        <f t="shared" si="15"/>
        <v>95.799864511758443</v>
      </c>
      <c r="V246" s="17">
        <f t="shared" si="16"/>
        <v>65.891472868217051</v>
      </c>
      <c r="W246" s="35"/>
      <c r="X246" s="35"/>
      <c r="Y246" s="35"/>
    </row>
    <row r="247" spans="2:25">
      <c r="B247" s="16">
        <v>43898</v>
      </c>
      <c r="C247" s="25">
        <v>8973.1</v>
      </c>
      <c r="D247" s="24">
        <v>73.39</v>
      </c>
      <c r="E247" s="17">
        <v>1026.5999999999999</v>
      </c>
      <c r="F247" s="19">
        <v>13.1</v>
      </c>
      <c r="G247" s="18"/>
      <c r="H247" s="22"/>
      <c r="I247" s="18"/>
      <c r="J247" s="18"/>
      <c r="K247" s="22"/>
      <c r="L247" s="19"/>
      <c r="M247" s="32"/>
      <c r="N247" s="17">
        <v>45.2</v>
      </c>
      <c r="O247" s="32">
        <v>4.5999999999999996</v>
      </c>
      <c r="P247" s="32"/>
      <c r="Q247" s="38"/>
      <c r="R247" s="32"/>
      <c r="S247" s="32"/>
      <c r="T247" s="21"/>
      <c r="U247" s="17">
        <f t="shared" si="15"/>
        <v>95.597116695889341</v>
      </c>
      <c r="V247" s="17">
        <f t="shared" si="16"/>
        <v>64.885496183206101</v>
      </c>
      <c r="W247" s="35"/>
      <c r="X247" s="35"/>
      <c r="Y247" s="35"/>
    </row>
    <row r="248" spans="2:25">
      <c r="B248" s="16">
        <v>43899</v>
      </c>
      <c r="C248" s="25">
        <v>8766.5</v>
      </c>
      <c r="D248" s="24">
        <v>73.59</v>
      </c>
      <c r="E248" s="17">
        <v>1163.4000000000001</v>
      </c>
      <c r="F248" s="19">
        <v>12.6</v>
      </c>
      <c r="G248" s="18">
        <v>40.74</v>
      </c>
      <c r="H248" s="22">
        <f>G248-F248</f>
        <v>28.14</v>
      </c>
      <c r="I248" s="18">
        <v>0</v>
      </c>
      <c r="J248" s="18">
        <v>0</v>
      </c>
      <c r="K248" s="22">
        <f t="shared" ref="K248" si="33">G248+J248+I248</f>
        <v>40.74</v>
      </c>
      <c r="L248" s="19"/>
      <c r="M248" s="32">
        <v>7.33</v>
      </c>
      <c r="N248" s="17">
        <v>50.8</v>
      </c>
      <c r="O248" s="32">
        <v>2.5</v>
      </c>
      <c r="P248" s="32">
        <v>4.75</v>
      </c>
      <c r="Q248" s="38">
        <f>P248-O248</f>
        <v>2.25</v>
      </c>
      <c r="R248" s="32">
        <v>0.23</v>
      </c>
      <c r="S248" s="32">
        <v>15.6</v>
      </c>
      <c r="T248" s="21">
        <f>O248+Q248+R248+S248</f>
        <v>20.58</v>
      </c>
      <c r="U248" s="17">
        <f t="shared" si="15"/>
        <v>95.633488052260617</v>
      </c>
      <c r="V248" s="17">
        <f t="shared" si="16"/>
        <v>80.158730158730165</v>
      </c>
      <c r="W248" s="35">
        <f>(G248-P248)/G248*100</f>
        <v>88.340697103583693</v>
      </c>
      <c r="X248" s="35">
        <f>(H248-Q248)/H248*100</f>
        <v>92.004264392324103</v>
      </c>
      <c r="Y248" s="35">
        <f>(K248-T248)/K248*100</f>
        <v>49.484536082474236</v>
      </c>
    </row>
    <row r="249" spans="2:25">
      <c r="B249" s="16">
        <v>43900</v>
      </c>
      <c r="C249" s="25">
        <v>9588.4</v>
      </c>
      <c r="D249" s="24">
        <v>69.3</v>
      </c>
      <c r="E249" s="17">
        <v>976.7</v>
      </c>
      <c r="F249" s="19">
        <v>14.2</v>
      </c>
      <c r="G249" s="18"/>
      <c r="H249" s="22"/>
      <c r="I249" s="18"/>
      <c r="J249" s="18"/>
      <c r="K249" s="22"/>
      <c r="L249" s="19"/>
      <c r="M249" s="32"/>
      <c r="N249" s="57">
        <v>49.6</v>
      </c>
      <c r="O249" s="32">
        <v>2</v>
      </c>
      <c r="P249" s="32"/>
      <c r="Q249" s="38"/>
      <c r="R249" s="32"/>
      <c r="S249" s="32"/>
      <c r="T249" s="21"/>
      <c r="U249" s="17">
        <f t="shared" si="15"/>
        <v>94.921675028156045</v>
      </c>
      <c r="V249" s="17">
        <f t="shared" si="16"/>
        <v>85.91549295774648</v>
      </c>
      <c r="W249" s="35"/>
      <c r="X249" s="35"/>
      <c r="Y249" s="35"/>
    </row>
    <row r="250" spans="2:25">
      <c r="B250" s="16">
        <v>43901</v>
      </c>
      <c r="C250" s="25">
        <v>8257.4</v>
      </c>
      <c r="D250" s="24">
        <v>61.69</v>
      </c>
      <c r="E250" s="17">
        <v>978.7</v>
      </c>
      <c r="F250" s="19">
        <v>16.5</v>
      </c>
      <c r="G250" s="18">
        <v>48.56</v>
      </c>
      <c r="H250" s="22">
        <f>G250-F250</f>
        <v>32.06</v>
      </c>
      <c r="I250" s="18">
        <v>0</v>
      </c>
      <c r="J250" s="18">
        <v>0</v>
      </c>
      <c r="K250" s="22">
        <f t="shared" ref="K250" si="34">G250+J250+I250</f>
        <v>48.56</v>
      </c>
      <c r="L250" s="19">
        <v>8.1</v>
      </c>
      <c r="M250" s="32">
        <v>8.39</v>
      </c>
      <c r="N250" s="17">
        <v>50.7</v>
      </c>
      <c r="O250" s="32">
        <v>2.9</v>
      </c>
      <c r="P250" s="32">
        <v>4.7699999999999996</v>
      </c>
      <c r="Q250" s="38">
        <f>P250-O250</f>
        <v>1.8699999999999997</v>
      </c>
      <c r="R250" s="32">
        <v>0.44</v>
      </c>
      <c r="S250" s="32">
        <v>18.43</v>
      </c>
      <c r="T250" s="21">
        <f>O250+Q250+R250+S250</f>
        <v>23.64</v>
      </c>
      <c r="U250" s="17">
        <f t="shared" si="15"/>
        <v>94.81965873096965</v>
      </c>
      <c r="V250" s="17">
        <f t="shared" si="16"/>
        <v>82.424242424242422</v>
      </c>
      <c r="W250" s="35">
        <f>(G250-P250)/G250*100</f>
        <v>90.17710049423394</v>
      </c>
      <c r="X250" s="35">
        <f>(H250-Q250)/H250*100</f>
        <v>94.167186525265123</v>
      </c>
      <c r="Y250" s="35">
        <f>(K250-T250)/K250*100</f>
        <v>51.317957166392091</v>
      </c>
    </row>
    <row r="251" spans="2:25">
      <c r="B251" s="16">
        <v>43902</v>
      </c>
      <c r="C251" s="25">
        <v>8410</v>
      </c>
      <c r="D251" s="24">
        <v>41.22</v>
      </c>
      <c r="E251" s="17">
        <v>1169.4000000000001</v>
      </c>
      <c r="F251" s="19">
        <v>19.600000000000001</v>
      </c>
      <c r="G251" s="18"/>
      <c r="H251" s="22"/>
      <c r="I251" s="18"/>
      <c r="J251" s="18"/>
      <c r="K251" s="22"/>
      <c r="L251" s="19"/>
      <c r="M251" s="32"/>
      <c r="N251" s="17">
        <v>44.6</v>
      </c>
      <c r="O251" s="32">
        <v>2.7</v>
      </c>
      <c r="P251" s="32"/>
      <c r="Q251" s="38"/>
      <c r="R251" s="32"/>
      <c r="S251" s="32"/>
      <c r="T251" s="21"/>
      <c r="U251" s="24">
        <f t="shared" si="15"/>
        <v>96.186078330767927</v>
      </c>
      <c r="V251" s="17">
        <f t="shared" si="16"/>
        <v>86.224489795918373</v>
      </c>
      <c r="W251" s="35"/>
      <c r="X251" s="35"/>
      <c r="Y251" s="35"/>
    </row>
    <row r="252" spans="2:25">
      <c r="B252" s="16">
        <v>43903</v>
      </c>
      <c r="C252" s="25">
        <v>8114</v>
      </c>
      <c r="D252" s="24">
        <v>65.56</v>
      </c>
      <c r="E252" s="17">
        <v>1051.5999999999999</v>
      </c>
      <c r="F252" s="18">
        <v>18</v>
      </c>
      <c r="G252" s="18">
        <v>42.56</v>
      </c>
      <c r="H252" s="22">
        <f>G252-F252</f>
        <v>24.560000000000002</v>
      </c>
      <c r="I252" s="18">
        <v>0</v>
      </c>
      <c r="J252" s="18">
        <v>7.0000000000000007E-2</v>
      </c>
      <c r="K252" s="22">
        <f t="shared" ref="K252" si="35">G252+J252+I252</f>
        <v>42.63</v>
      </c>
      <c r="L252" s="19"/>
      <c r="M252" s="32">
        <v>7.78</v>
      </c>
      <c r="N252" s="17">
        <v>52.8</v>
      </c>
      <c r="O252" s="32">
        <v>1.7</v>
      </c>
      <c r="P252" s="32">
        <v>3.58</v>
      </c>
      <c r="Q252" s="38">
        <f>P252-O252</f>
        <v>1.8800000000000001</v>
      </c>
      <c r="R252" s="32">
        <v>0.16</v>
      </c>
      <c r="S252" s="32">
        <v>21.24</v>
      </c>
      <c r="T252" s="21">
        <f>O252+Q252+R252+S252</f>
        <v>24.979999999999997</v>
      </c>
      <c r="U252" s="24">
        <f t="shared" si="15"/>
        <v>94.979079497907961</v>
      </c>
      <c r="V252" s="17">
        <f t="shared" si="16"/>
        <v>90.555555555555557</v>
      </c>
      <c r="W252" s="35">
        <f>(G252-P252)/G252*100</f>
        <v>91.588345864661662</v>
      </c>
      <c r="X252" s="35">
        <f>(H252-Q252)/H252*100</f>
        <v>92.345276872964178</v>
      </c>
      <c r="Y252" s="35">
        <f>(K252-T252)/K252*100</f>
        <v>41.402768003753238</v>
      </c>
    </row>
    <row r="253" spans="2:25">
      <c r="B253" s="16">
        <v>43904</v>
      </c>
      <c r="C253" s="17">
        <v>8087.8</v>
      </c>
      <c r="D253" s="24">
        <v>69.84</v>
      </c>
      <c r="E253" s="17">
        <v>1406</v>
      </c>
      <c r="F253" s="19">
        <v>26.7</v>
      </c>
      <c r="G253" s="18"/>
      <c r="H253" s="22"/>
      <c r="I253" s="18"/>
      <c r="J253" s="18"/>
      <c r="K253" s="22"/>
      <c r="L253" s="19"/>
      <c r="M253" s="32"/>
      <c r="N253" s="17">
        <v>58.4</v>
      </c>
      <c r="O253" s="32">
        <v>1.3</v>
      </c>
      <c r="P253" s="32"/>
      <c r="Q253" s="38"/>
      <c r="R253" s="32"/>
      <c r="S253" s="32"/>
      <c r="T253" s="21"/>
      <c r="U253" s="24">
        <f t="shared" si="15"/>
        <v>95.846372688477942</v>
      </c>
      <c r="V253" s="17">
        <f t="shared" si="16"/>
        <v>95.13108614232209</v>
      </c>
      <c r="W253" s="35"/>
      <c r="X253" s="35"/>
      <c r="Y253" s="35"/>
    </row>
    <row r="254" spans="2:25">
      <c r="B254" s="16">
        <v>43905</v>
      </c>
      <c r="C254" s="25">
        <v>9310.2999999999993</v>
      </c>
      <c r="D254" s="24">
        <v>112.16</v>
      </c>
      <c r="E254" s="17">
        <v>1137.5</v>
      </c>
      <c r="F254" s="18">
        <v>30</v>
      </c>
      <c r="G254" s="18"/>
      <c r="H254" s="22"/>
      <c r="I254" s="18"/>
      <c r="J254" s="18"/>
      <c r="K254" s="22"/>
      <c r="L254" s="19"/>
      <c r="M254" s="32"/>
      <c r="N254" s="17">
        <v>54.2</v>
      </c>
      <c r="O254" s="32">
        <v>2.5</v>
      </c>
      <c r="P254" s="32"/>
      <c r="Q254" s="38"/>
      <c r="R254" s="32"/>
      <c r="S254" s="32"/>
      <c r="T254" s="21"/>
      <c r="U254" s="24">
        <f t="shared" si="15"/>
        <v>95.235164835164838</v>
      </c>
      <c r="V254" s="17">
        <f t="shared" si="16"/>
        <v>91.666666666666657</v>
      </c>
      <c r="W254" s="35"/>
      <c r="X254" s="35"/>
      <c r="Y254" s="35"/>
    </row>
    <row r="255" spans="2:25">
      <c r="B255" s="16">
        <v>43906</v>
      </c>
      <c r="C255" s="25">
        <v>9632.2000000000007</v>
      </c>
      <c r="D255" s="24">
        <v>65.73</v>
      </c>
      <c r="E255" s="17">
        <v>1217.8</v>
      </c>
      <c r="F255" s="18">
        <v>16.899999999999999</v>
      </c>
      <c r="G255" s="18">
        <v>61.66</v>
      </c>
      <c r="H255" s="22">
        <f>G255-F255</f>
        <v>44.76</v>
      </c>
      <c r="I255" s="18">
        <v>0</v>
      </c>
      <c r="J255" s="18">
        <v>0.2</v>
      </c>
      <c r="K255" s="22">
        <f t="shared" ref="K255:K257" si="36">G255+J255+I255</f>
        <v>61.86</v>
      </c>
      <c r="L255" s="19"/>
      <c r="M255" s="32">
        <v>7.86</v>
      </c>
      <c r="N255" s="17">
        <v>60.2</v>
      </c>
      <c r="O255" s="32">
        <v>1.1000000000000001</v>
      </c>
      <c r="P255" s="32">
        <v>3.65</v>
      </c>
      <c r="Q255" s="38">
        <f>P255-O255</f>
        <v>2.5499999999999998</v>
      </c>
      <c r="R255" s="32">
        <v>0</v>
      </c>
      <c r="S255" s="32">
        <v>26.13</v>
      </c>
      <c r="T255" s="21">
        <f>O255+Q255+R255+S255</f>
        <v>29.779999999999998</v>
      </c>
      <c r="U255" s="24">
        <f t="shared" si="15"/>
        <v>95.056659550008206</v>
      </c>
      <c r="V255" s="17">
        <f t="shared" si="16"/>
        <v>93.491124260355036</v>
      </c>
      <c r="W255" s="35">
        <f>(G255-P255)/G255*100</f>
        <v>94.080441128770673</v>
      </c>
      <c r="X255" s="35">
        <f>(H255-Q255)/H255*100</f>
        <v>94.302949061662204</v>
      </c>
      <c r="Y255" s="35">
        <f>(K255-T255)/K255*100</f>
        <v>51.859036534109279</v>
      </c>
    </row>
    <row r="256" spans="2:25">
      <c r="B256" s="16">
        <v>43907</v>
      </c>
      <c r="C256" s="25">
        <v>8892.7000000000007</v>
      </c>
      <c r="D256" s="24">
        <v>77.42</v>
      </c>
      <c r="E256" s="17">
        <v>1132.5</v>
      </c>
      <c r="F256" s="18">
        <v>14</v>
      </c>
      <c r="G256" s="18"/>
      <c r="H256" s="22"/>
      <c r="I256" s="18"/>
      <c r="J256" s="18"/>
      <c r="K256" s="22"/>
      <c r="L256" s="19"/>
      <c r="M256" s="32"/>
      <c r="N256" s="17">
        <v>61.6</v>
      </c>
      <c r="O256" s="32">
        <v>1.4</v>
      </c>
      <c r="P256" s="32"/>
      <c r="Q256" s="38"/>
      <c r="R256" s="32"/>
      <c r="S256" s="32"/>
      <c r="T256" s="21"/>
      <c r="U256" s="24">
        <f t="shared" si="15"/>
        <v>94.560706401766012</v>
      </c>
      <c r="V256" s="17">
        <f t="shared" si="16"/>
        <v>90</v>
      </c>
      <c r="W256" s="35"/>
      <c r="X256" s="35"/>
      <c r="Y256" s="35"/>
    </row>
    <row r="257" spans="2:25">
      <c r="B257" s="16">
        <v>43908</v>
      </c>
      <c r="C257" s="25">
        <v>8311.6</v>
      </c>
      <c r="D257" s="24">
        <v>43.25</v>
      </c>
      <c r="E257" s="17">
        <v>1084.2</v>
      </c>
      <c r="F257" s="18">
        <v>13.5</v>
      </c>
      <c r="G257" s="18">
        <v>46.72</v>
      </c>
      <c r="H257" s="22">
        <f>G257-F257</f>
        <v>33.22</v>
      </c>
      <c r="I257" s="18">
        <v>0</v>
      </c>
      <c r="J257" s="18">
        <v>0.15</v>
      </c>
      <c r="K257" s="22">
        <f t="shared" si="36"/>
        <v>46.87</v>
      </c>
      <c r="L257" s="19">
        <v>8.1</v>
      </c>
      <c r="M257" s="32">
        <v>7.54</v>
      </c>
      <c r="N257" s="17">
        <v>49.9</v>
      </c>
      <c r="O257" s="32">
        <v>0.7</v>
      </c>
      <c r="P257" s="32">
        <v>3.19</v>
      </c>
      <c r="Q257" s="38">
        <f>P257-O257</f>
        <v>2.4900000000000002</v>
      </c>
      <c r="R257" s="32">
        <v>0</v>
      </c>
      <c r="S257" s="32">
        <v>30.07</v>
      </c>
      <c r="T257" s="21">
        <f>O257+Q257+R257+S257</f>
        <v>33.26</v>
      </c>
      <c r="U257" s="24">
        <f t="shared" si="15"/>
        <v>95.397528131341076</v>
      </c>
      <c r="V257" s="17">
        <f t="shared" si="16"/>
        <v>94.814814814814824</v>
      </c>
      <c r="W257" s="35">
        <f>(G257-P257)/G257*100</f>
        <v>93.172089041095902</v>
      </c>
      <c r="X257" s="35">
        <f>(H257-Q257)/H257*100</f>
        <v>92.504515352197473</v>
      </c>
      <c r="Y257" s="35">
        <f>(K257-T257)/K257*100</f>
        <v>29.037764028163004</v>
      </c>
    </row>
    <row r="258" spans="2:25">
      <c r="B258" s="16">
        <v>43909</v>
      </c>
      <c r="C258" s="25">
        <v>8008.7</v>
      </c>
      <c r="D258" s="24">
        <v>35.130000000000003</v>
      </c>
      <c r="E258" s="17">
        <v>1098.4000000000001</v>
      </c>
      <c r="F258" s="18">
        <v>24.5</v>
      </c>
      <c r="G258" s="18"/>
      <c r="H258" s="22"/>
      <c r="I258" s="18"/>
      <c r="J258" s="18"/>
      <c r="K258" s="22"/>
      <c r="L258" s="19"/>
      <c r="M258" s="32"/>
      <c r="N258" s="17">
        <v>48</v>
      </c>
      <c r="O258" s="32">
        <v>0.7</v>
      </c>
      <c r="P258" s="32"/>
      <c r="Q258" s="38"/>
      <c r="R258" s="32"/>
      <c r="S258" s="32"/>
      <c r="T258" s="21"/>
      <c r="U258" s="24">
        <f t="shared" si="15"/>
        <v>95.630007283321191</v>
      </c>
      <c r="V258" s="17">
        <f t="shared" si="16"/>
        <v>97.142857142857139</v>
      </c>
      <c r="W258" s="35"/>
      <c r="X258" s="35"/>
      <c r="Y258" s="35"/>
    </row>
    <row r="259" spans="2:25">
      <c r="B259" s="16">
        <v>43910</v>
      </c>
      <c r="C259" s="25">
        <v>7761.6</v>
      </c>
      <c r="D259" s="24">
        <v>43.59</v>
      </c>
      <c r="E259" s="17">
        <v>959.9</v>
      </c>
      <c r="F259" s="18">
        <v>11.5</v>
      </c>
      <c r="G259" s="18">
        <v>48.12</v>
      </c>
      <c r="H259" s="22">
        <f>G259-F259</f>
        <v>36.619999999999997</v>
      </c>
      <c r="I259" s="18">
        <v>0.09</v>
      </c>
      <c r="J259" s="18">
        <v>0.13</v>
      </c>
      <c r="K259" s="22">
        <f t="shared" ref="K259" si="37">G259+J259+I259</f>
        <v>48.34</v>
      </c>
      <c r="L259" s="19"/>
      <c r="M259" s="32">
        <v>1.33</v>
      </c>
      <c r="N259" s="17">
        <v>52</v>
      </c>
      <c r="O259" s="32">
        <v>0.4</v>
      </c>
      <c r="P259" s="32">
        <v>2.08</v>
      </c>
      <c r="Q259" s="38">
        <f>P259-O259</f>
        <v>1.6800000000000002</v>
      </c>
      <c r="R259" s="32">
        <v>7.0000000000000007E-2</v>
      </c>
      <c r="S259" s="32">
        <v>22.26</v>
      </c>
      <c r="T259" s="21">
        <f>O259+Q259+R259+S259</f>
        <v>24.41</v>
      </c>
      <c r="U259" s="24">
        <f t="shared" si="15"/>
        <v>94.582769038441512</v>
      </c>
      <c r="V259" s="17">
        <f t="shared" si="16"/>
        <v>96.521739130434781</v>
      </c>
      <c r="W259" s="35">
        <f>(G259-P259)/G259*100</f>
        <v>95.677472984206162</v>
      </c>
      <c r="X259" s="35">
        <f>(H259-Q259)/H259*100</f>
        <v>95.412342981977062</v>
      </c>
      <c r="Y259" s="35">
        <f>(K259-T259)/K259*100</f>
        <v>49.50351675630948</v>
      </c>
    </row>
    <row r="260" spans="2:25">
      <c r="B260" s="16">
        <v>43911</v>
      </c>
      <c r="C260" s="25">
        <v>8268.6</v>
      </c>
      <c r="D260" s="24">
        <v>66.39</v>
      </c>
      <c r="E260" s="17">
        <v>1086.7</v>
      </c>
      <c r="F260" s="18">
        <v>9.6</v>
      </c>
      <c r="G260" s="18"/>
      <c r="H260" s="22"/>
      <c r="I260" s="18"/>
      <c r="J260" s="18"/>
      <c r="K260" s="22"/>
      <c r="L260" s="19"/>
      <c r="M260" s="32"/>
      <c r="N260" s="17">
        <v>46.2</v>
      </c>
      <c r="O260" s="32">
        <v>0.7</v>
      </c>
      <c r="P260" s="32"/>
      <c r="Q260" s="38"/>
      <c r="R260" s="32"/>
      <c r="S260" s="32"/>
      <c r="T260" s="21"/>
      <c r="U260" s="24">
        <f t="shared" si="15"/>
        <v>95.748596668813832</v>
      </c>
      <c r="V260" s="17">
        <f t="shared" si="16"/>
        <v>92.708333333333343</v>
      </c>
      <c r="W260" s="35"/>
      <c r="X260" s="35"/>
      <c r="Y260" s="35"/>
    </row>
    <row r="261" spans="2:25">
      <c r="B261" s="16">
        <v>43912</v>
      </c>
      <c r="C261" s="25">
        <v>8562.8700000000008</v>
      </c>
      <c r="D261" s="24">
        <v>87.55</v>
      </c>
      <c r="E261" s="17">
        <v>1068.4000000000001</v>
      </c>
      <c r="F261" s="18">
        <v>14.8</v>
      </c>
      <c r="G261" s="18"/>
      <c r="H261" s="22"/>
      <c r="I261" s="18"/>
      <c r="J261" s="18"/>
      <c r="K261" s="22"/>
      <c r="L261" s="19"/>
      <c r="M261" s="32"/>
      <c r="N261" s="17">
        <v>43.9</v>
      </c>
      <c r="O261" s="32">
        <v>0.8</v>
      </c>
      <c r="P261" s="32"/>
      <c r="Q261" s="38"/>
      <c r="R261" s="32"/>
      <c r="S261" s="32"/>
      <c r="T261" s="21"/>
      <c r="U261" s="24">
        <f t="shared" si="15"/>
        <v>95.891052040434289</v>
      </c>
      <c r="V261" s="17">
        <f t="shared" si="16"/>
        <v>94.594594594594597</v>
      </c>
      <c r="W261" s="35"/>
      <c r="X261" s="35"/>
      <c r="Y261" s="35"/>
    </row>
    <row r="262" spans="2:25">
      <c r="B262" s="16">
        <v>43913</v>
      </c>
      <c r="C262" s="25">
        <v>8712</v>
      </c>
      <c r="D262" s="24">
        <v>67.45</v>
      </c>
      <c r="E262" s="17">
        <v>1207.9000000000001</v>
      </c>
      <c r="F262" s="18">
        <v>8.6999999999999993</v>
      </c>
      <c r="G262" s="18">
        <v>61.66</v>
      </c>
      <c r="H262" s="22">
        <f>G262-F262</f>
        <v>52.959999999999994</v>
      </c>
      <c r="I262" s="18">
        <v>0</v>
      </c>
      <c r="J262" s="18">
        <v>0.18</v>
      </c>
      <c r="K262" s="22">
        <f t="shared" ref="K262" si="38">G262+J262+I262</f>
        <v>61.839999999999996</v>
      </c>
      <c r="L262" s="19"/>
      <c r="M262" s="32">
        <v>5.42</v>
      </c>
      <c r="N262" s="17">
        <v>39.299999999999997</v>
      </c>
      <c r="O262" s="32">
        <v>0.6</v>
      </c>
      <c r="P262" s="32">
        <v>2.5299999999999998</v>
      </c>
      <c r="Q262" s="38">
        <f>P262-O262</f>
        <v>1.9299999999999997</v>
      </c>
      <c r="R262" s="32">
        <v>0</v>
      </c>
      <c r="S262" s="32">
        <v>13.91</v>
      </c>
      <c r="T262" s="21">
        <f>O262+Q262+R262+S262</f>
        <v>16.440000000000001</v>
      </c>
      <c r="U262" s="24">
        <f t="shared" ref="U262:U325" si="39">(E262-N262)/E262*100</f>
        <v>96.746419405579928</v>
      </c>
      <c r="V262" s="17">
        <f t="shared" ref="V262:V325" si="40">(F262-O262)/F262*100</f>
        <v>93.103448275862078</v>
      </c>
      <c r="W262" s="35">
        <f>(G262-P262)/G262*100</f>
        <v>95.896853713915021</v>
      </c>
      <c r="X262" s="35">
        <f>(H262-Q262)/H262*100</f>
        <v>96.355740181268885</v>
      </c>
      <c r="Y262" s="35">
        <f>(K262-T262)/K262*100</f>
        <v>73.415265200517453</v>
      </c>
    </row>
    <row r="263" spans="2:25">
      <c r="B263" s="16">
        <v>43914</v>
      </c>
      <c r="C263" s="25">
        <v>8406.7000000000007</v>
      </c>
      <c r="D263" s="24">
        <v>79.36</v>
      </c>
      <c r="E263" s="17">
        <v>1086</v>
      </c>
      <c r="F263" s="18">
        <v>12.9</v>
      </c>
      <c r="G263" s="18"/>
      <c r="H263" s="22"/>
      <c r="I263" s="18"/>
      <c r="J263" s="18"/>
      <c r="K263" s="22"/>
      <c r="L263" s="19"/>
      <c r="M263" s="32"/>
      <c r="N263" s="17">
        <v>46.7</v>
      </c>
      <c r="O263" s="32">
        <v>0.8</v>
      </c>
      <c r="P263" s="32"/>
      <c r="Q263" s="38"/>
      <c r="R263" s="32"/>
      <c r="S263" s="32"/>
      <c r="T263" s="21"/>
      <c r="U263" s="24">
        <f t="shared" si="39"/>
        <v>95.699815837937379</v>
      </c>
      <c r="V263" s="17">
        <f t="shared" si="40"/>
        <v>93.798449612403104</v>
      </c>
      <c r="W263" s="35"/>
      <c r="X263" s="35"/>
      <c r="Y263" s="35"/>
    </row>
    <row r="264" spans="2:25">
      <c r="B264" s="16">
        <v>43915</v>
      </c>
      <c r="C264" s="25">
        <v>8649.9</v>
      </c>
      <c r="D264" s="24">
        <v>68.7</v>
      </c>
      <c r="E264" s="17">
        <v>1110.8</v>
      </c>
      <c r="F264" s="18">
        <v>10.7</v>
      </c>
      <c r="G264" s="18">
        <v>62.66</v>
      </c>
      <c r="H264" s="22">
        <f>G264-F264</f>
        <v>51.959999999999994</v>
      </c>
      <c r="I264" s="18">
        <v>0</v>
      </c>
      <c r="J264" s="18">
        <v>0</v>
      </c>
      <c r="K264" s="22">
        <f t="shared" ref="K264" si="41">G264+J264+I264</f>
        <v>62.66</v>
      </c>
      <c r="L264" s="19">
        <v>8.3000000000000007</v>
      </c>
      <c r="M264" s="32">
        <v>7.53</v>
      </c>
      <c r="N264" s="17">
        <v>61.3</v>
      </c>
      <c r="O264" s="32">
        <v>0.5</v>
      </c>
      <c r="P264" s="32">
        <v>3.01</v>
      </c>
      <c r="Q264" s="38">
        <f>P264-O264</f>
        <v>2.5099999999999998</v>
      </c>
      <c r="R264" s="32">
        <v>0.1</v>
      </c>
      <c r="S264" s="32">
        <v>19.32</v>
      </c>
      <c r="T264" s="21">
        <f>O264+Q264+R264+S264</f>
        <v>22.43</v>
      </c>
      <c r="U264" s="24">
        <f t="shared" si="39"/>
        <v>94.481454807346068</v>
      </c>
      <c r="V264" s="17">
        <f t="shared" si="40"/>
        <v>95.327102803738313</v>
      </c>
      <c r="W264" s="35">
        <f>(G264-P264)/G264*100</f>
        <v>95.196297478455165</v>
      </c>
      <c r="X264" s="35">
        <f>(H264-Q264)/H264*100</f>
        <v>95.169361046959196</v>
      </c>
      <c r="Y264" s="35">
        <f>(K264-T264)/K264*100</f>
        <v>64.203638684966478</v>
      </c>
    </row>
    <row r="265" spans="2:25">
      <c r="B265" s="16">
        <v>43916</v>
      </c>
      <c r="C265" s="25">
        <v>8828.7999999999993</v>
      </c>
      <c r="D265" s="24">
        <v>75.23</v>
      </c>
      <c r="E265" s="17">
        <v>920.2</v>
      </c>
      <c r="F265" s="18">
        <v>17.899999999999999</v>
      </c>
      <c r="G265" s="18"/>
      <c r="H265" s="22"/>
      <c r="I265" s="18"/>
      <c r="J265" s="18"/>
      <c r="K265" s="22"/>
      <c r="L265" s="19"/>
      <c r="M265" s="32"/>
      <c r="N265" s="17">
        <v>64.5</v>
      </c>
      <c r="O265" s="32">
        <v>0.7</v>
      </c>
      <c r="P265" s="32"/>
      <c r="Q265" s="38"/>
      <c r="R265" s="32"/>
      <c r="S265" s="32"/>
      <c r="T265" s="21"/>
      <c r="U265" s="24">
        <f t="shared" si="39"/>
        <v>92.990654205607484</v>
      </c>
      <c r="V265" s="17">
        <f t="shared" si="40"/>
        <v>96.089385474860336</v>
      </c>
      <c r="W265" s="35"/>
      <c r="X265" s="35"/>
      <c r="Y265" s="35"/>
    </row>
    <row r="266" spans="2:25">
      <c r="B266" s="16">
        <v>43917</v>
      </c>
      <c r="C266" s="25">
        <v>8333.9</v>
      </c>
      <c r="D266" s="24">
        <v>84.89</v>
      </c>
      <c r="E266" s="17">
        <v>980.2</v>
      </c>
      <c r="F266" s="18">
        <v>20</v>
      </c>
      <c r="G266" s="18">
        <v>63.65</v>
      </c>
      <c r="H266" s="22">
        <f>G266-F266</f>
        <v>43.65</v>
      </c>
      <c r="I266" s="18">
        <v>0</v>
      </c>
      <c r="J266" s="18">
        <v>0.15</v>
      </c>
      <c r="K266" s="22">
        <f t="shared" ref="K266" si="42">G266+J266+I266</f>
        <v>63.8</v>
      </c>
      <c r="L266" s="19"/>
      <c r="M266" s="32">
        <v>7.16</v>
      </c>
      <c r="N266" s="17">
        <v>48.5</v>
      </c>
      <c r="O266" s="32">
        <v>0.9</v>
      </c>
      <c r="P266" s="32">
        <v>3.22</v>
      </c>
      <c r="Q266" s="38">
        <f>P266-O266</f>
        <v>2.3200000000000003</v>
      </c>
      <c r="R266" s="32">
        <v>0.15</v>
      </c>
      <c r="S266" s="32">
        <v>23.8</v>
      </c>
      <c r="T266" s="21">
        <f>O266+Q266+R266+S266</f>
        <v>27.17</v>
      </c>
      <c r="U266" s="24">
        <f t="shared" si="39"/>
        <v>95.052030197918796</v>
      </c>
      <c r="V266" s="17">
        <f t="shared" si="40"/>
        <v>95.5</v>
      </c>
      <c r="W266" s="35">
        <f>(G266-P266)/G266*100</f>
        <v>94.941084053417129</v>
      </c>
      <c r="X266" s="35">
        <f>(H266-Q266)/H266*100</f>
        <v>94.684994272623129</v>
      </c>
      <c r="Y266" s="35">
        <f>(K266-T266)/K266*100</f>
        <v>57.41379310344827</v>
      </c>
    </row>
    <row r="267" spans="2:25">
      <c r="B267" s="16">
        <v>43918</v>
      </c>
      <c r="C267" s="25">
        <v>7958.4</v>
      </c>
      <c r="D267" s="24">
        <v>89.3</v>
      </c>
      <c r="E267" s="25">
        <v>1069.5</v>
      </c>
      <c r="F267" s="18">
        <v>20.8</v>
      </c>
      <c r="G267" s="18"/>
      <c r="H267" s="22"/>
      <c r="I267" s="18"/>
      <c r="J267" s="18"/>
      <c r="K267" s="22"/>
      <c r="L267" s="19"/>
      <c r="M267" s="32"/>
      <c r="N267" s="17">
        <v>48.5</v>
      </c>
      <c r="O267" s="32">
        <v>0.6</v>
      </c>
      <c r="P267" s="32"/>
      <c r="Q267" s="38"/>
      <c r="R267" s="32"/>
      <c r="S267" s="32"/>
      <c r="T267" s="21"/>
      <c r="U267" s="24">
        <f t="shared" si="39"/>
        <v>95.465170640486207</v>
      </c>
      <c r="V267" s="17">
        <f t="shared" si="40"/>
        <v>97.115384615384599</v>
      </c>
      <c r="W267" s="35"/>
      <c r="X267" s="35"/>
      <c r="Y267" s="35"/>
    </row>
    <row r="268" spans="2:25">
      <c r="B268" s="16">
        <v>43919</v>
      </c>
      <c r="C268" s="25">
        <v>8399</v>
      </c>
      <c r="D268" s="24">
        <v>110.99</v>
      </c>
      <c r="E268" s="25">
        <v>1106</v>
      </c>
      <c r="F268" s="18">
        <v>23.5</v>
      </c>
      <c r="G268" s="18"/>
      <c r="H268" s="22"/>
      <c r="I268" s="18"/>
      <c r="J268" s="18"/>
      <c r="K268" s="22"/>
      <c r="L268" s="19"/>
      <c r="M268" s="32"/>
      <c r="N268" s="17">
        <v>66.099999999999994</v>
      </c>
      <c r="O268" s="32">
        <v>0.9</v>
      </c>
      <c r="P268" s="32"/>
      <c r="Q268" s="38"/>
      <c r="R268" s="32"/>
      <c r="S268" s="32"/>
      <c r="T268" s="21"/>
      <c r="U268" s="24">
        <f t="shared" si="39"/>
        <v>94.023508137432202</v>
      </c>
      <c r="V268" s="17">
        <f t="shared" si="40"/>
        <v>96.170212765957459</v>
      </c>
      <c r="W268" s="35"/>
      <c r="X268" s="35"/>
      <c r="Y268" s="35"/>
    </row>
    <row r="269" spans="2:25">
      <c r="B269" s="16">
        <v>43920</v>
      </c>
      <c r="C269" s="25">
        <v>8581.1</v>
      </c>
      <c r="D269" s="24">
        <v>116.65</v>
      </c>
      <c r="E269" s="25">
        <v>1139.8</v>
      </c>
      <c r="F269" s="18">
        <v>20</v>
      </c>
      <c r="G269" s="18">
        <v>62.9</v>
      </c>
      <c r="H269" s="22">
        <f>G269-F269</f>
        <v>42.9</v>
      </c>
      <c r="I269" s="18">
        <v>0</v>
      </c>
      <c r="J269" s="18">
        <v>0.25</v>
      </c>
      <c r="K269" s="22">
        <f t="shared" ref="K269" si="43">G269+J269+I269</f>
        <v>63.15</v>
      </c>
      <c r="L269" s="19"/>
      <c r="M269" s="32">
        <v>6.95</v>
      </c>
      <c r="N269" s="17">
        <v>52.1</v>
      </c>
      <c r="O269" s="32">
        <v>2</v>
      </c>
      <c r="P269" s="32">
        <v>4.97</v>
      </c>
      <c r="Q269" s="38">
        <f>P269-O269</f>
        <v>2.9699999999999998</v>
      </c>
      <c r="R269" s="32">
        <v>0.09</v>
      </c>
      <c r="S269" s="32">
        <v>23.53</v>
      </c>
      <c r="T269" s="21">
        <f>O269+Q269+R269+S269</f>
        <v>28.59</v>
      </c>
      <c r="U269" s="24">
        <f t="shared" si="39"/>
        <v>95.429022635550112</v>
      </c>
      <c r="V269" s="17">
        <f t="shared" si="40"/>
        <v>90</v>
      </c>
      <c r="W269" s="35">
        <f>(G269-P269)/G269*100</f>
        <v>92.098569157392689</v>
      </c>
      <c r="X269" s="35">
        <f>(H269-Q269)/H269*100</f>
        <v>93.07692307692308</v>
      </c>
      <c r="Y269" s="35">
        <f>(K269-T269)/K269*100</f>
        <v>54.726840855106893</v>
      </c>
    </row>
    <row r="270" spans="2:25">
      <c r="B270" s="16">
        <v>43921</v>
      </c>
      <c r="C270" s="25">
        <v>8944.7000000000007</v>
      </c>
      <c r="D270" s="24">
        <v>111.23</v>
      </c>
      <c r="E270" s="25">
        <v>1064.7</v>
      </c>
      <c r="F270" s="18">
        <v>20.6</v>
      </c>
      <c r="G270" s="18"/>
      <c r="H270" s="22"/>
      <c r="I270" s="18"/>
      <c r="J270" s="18"/>
      <c r="K270" s="22"/>
      <c r="L270" s="19"/>
      <c r="M270" s="32"/>
      <c r="N270" s="17">
        <v>52.9</v>
      </c>
      <c r="O270" s="32">
        <v>0.4</v>
      </c>
      <c r="P270" s="32"/>
      <c r="Q270" s="38"/>
      <c r="R270" s="32"/>
      <c r="S270" s="32"/>
      <c r="T270" s="21"/>
      <c r="U270" s="24">
        <f t="shared" si="39"/>
        <v>95.031464262233499</v>
      </c>
      <c r="V270" s="17">
        <f t="shared" si="40"/>
        <v>98.058252427184485</v>
      </c>
      <c r="W270" s="35"/>
      <c r="X270" s="35"/>
      <c r="Y270" s="35"/>
    </row>
    <row r="271" spans="2:25">
      <c r="B271" s="16">
        <v>43922</v>
      </c>
      <c r="C271" s="25">
        <v>9407.5</v>
      </c>
      <c r="D271" s="24">
        <v>10.09</v>
      </c>
      <c r="E271" s="25">
        <v>1161.9000000000001</v>
      </c>
      <c r="F271" s="18">
        <v>18.399999999999999</v>
      </c>
      <c r="G271" s="18">
        <v>49.11</v>
      </c>
      <c r="H271" s="22">
        <f>G271-F271</f>
        <v>30.71</v>
      </c>
      <c r="I271" s="18">
        <v>0</v>
      </c>
      <c r="J271" s="18">
        <v>0</v>
      </c>
      <c r="K271" s="22">
        <f t="shared" ref="K271" si="44">G271+J271+I271</f>
        <v>49.11</v>
      </c>
      <c r="L271" s="19">
        <v>8.1999999999999993</v>
      </c>
      <c r="M271" s="32">
        <v>8.69</v>
      </c>
      <c r="N271" s="17">
        <v>54.8</v>
      </c>
      <c r="O271" s="32">
        <v>0.1</v>
      </c>
      <c r="P271" s="32">
        <v>3.39</v>
      </c>
      <c r="Q271" s="38">
        <f>P271-O271</f>
        <v>3.29</v>
      </c>
      <c r="R271" s="32">
        <v>0.09</v>
      </c>
      <c r="S271" s="32">
        <v>23.53</v>
      </c>
      <c r="T271" s="21">
        <f>O271+Q271+R271+S271</f>
        <v>27.01</v>
      </c>
      <c r="U271" s="24">
        <f t="shared" si="39"/>
        <v>95.283587227816511</v>
      </c>
      <c r="V271" s="17">
        <f t="shared" si="40"/>
        <v>99.456521739130437</v>
      </c>
      <c r="W271" s="35">
        <f>(G271-P271)/G271*100</f>
        <v>93.097128894318871</v>
      </c>
      <c r="X271" s="35">
        <f>(H271-Q271)/H271*100</f>
        <v>89.286877238684468</v>
      </c>
      <c r="Y271" s="35">
        <f>(K271-T271)/K271*100</f>
        <v>45.001018122581954</v>
      </c>
    </row>
    <row r="272" spans="2:25">
      <c r="B272" s="16">
        <v>43923</v>
      </c>
      <c r="C272" s="25">
        <v>8874.1</v>
      </c>
      <c r="D272" s="24">
        <v>77.22</v>
      </c>
      <c r="E272" s="25">
        <v>1029.0999999999999</v>
      </c>
      <c r="F272" s="58">
        <v>14.4</v>
      </c>
      <c r="G272" s="19"/>
      <c r="H272" s="22"/>
      <c r="I272" s="19"/>
      <c r="J272" s="19"/>
      <c r="K272" s="22"/>
      <c r="L272" s="19"/>
      <c r="M272" s="19"/>
      <c r="N272" s="59">
        <v>47.4</v>
      </c>
      <c r="O272" s="19">
        <v>0.5</v>
      </c>
      <c r="P272" s="19"/>
      <c r="Q272" s="38"/>
      <c r="R272" s="19"/>
      <c r="S272" s="19"/>
      <c r="T272" s="21"/>
      <c r="U272" s="24">
        <f t="shared" si="39"/>
        <v>95.394033621611115</v>
      </c>
      <c r="V272" s="17">
        <f t="shared" si="40"/>
        <v>96.527777777777786</v>
      </c>
      <c r="W272" s="35"/>
      <c r="X272" s="35"/>
      <c r="Y272" s="35"/>
    </row>
    <row r="273" spans="2:25">
      <c r="B273" s="16">
        <v>43924</v>
      </c>
      <c r="C273" s="25">
        <v>9059.4</v>
      </c>
      <c r="D273" s="24">
        <v>87.5</v>
      </c>
      <c r="E273" s="25">
        <v>975.1</v>
      </c>
      <c r="F273" s="58">
        <v>15.6</v>
      </c>
      <c r="G273" s="18">
        <v>43.73</v>
      </c>
      <c r="H273" s="22">
        <f>G273-F273</f>
        <v>28.129999999999995</v>
      </c>
      <c r="I273" s="18">
        <v>0</v>
      </c>
      <c r="J273" s="18">
        <v>0.37</v>
      </c>
      <c r="K273" s="22">
        <f t="shared" ref="K273" si="45">G273+J273+I273</f>
        <v>44.099999999999994</v>
      </c>
      <c r="L273" s="19"/>
      <c r="M273" s="18">
        <v>10.46</v>
      </c>
      <c r="N273" s="59">
        <v>39.1</v>
      </c>
      <c r="O273" s="19">
        <v>0.5</v>
      </c>
      <c r="P273" s="18">
        <v>3.08</v>
      </c>
      <c r="Q273" s="38">
        <f>P273-O273</f>
        <v>2.58</v>
      </c>
      <c r="R273" s="18">
        <v>0.28000000000000003</v>
      </c>
      <c r="S273" s="18">
        <v>20.55</v>
      </c>
      <c r="T273" s="21">
        <f>O273+Q273+R273+S273</f>
        <v>23.91</v>
      </c>
      <c r="U273" s="24">
        <f t="shared" si="39"/>
        <v>95.990154855912209</v>
      </c>
      <c r="V273" s="17">
        <f t="shared" si="40"/>
        <v>96.794871794871796</v>
      </c>
      <c r="W273" s="35">
        <f>(G273-P273)/G273*100</f>
        <v>92.956780242396533</v>
      </c>
      <c r="X273" s="35">
        <f>(H273-Q273)/H273*100</f>
        <v>90.828297191610389</v>
      </c>
      <c r="Y273" s="35">
        <f>(K273-T273)/K273*100</f>
        <v>45.782312925170061</v>
      </c>
    </row>
    <row r="274" spans="2:25">
      <c r="B274" s="16">
        <v>43925</v>
      </c>
      <c r="C274" s="25">
        <v>8723.5</v>
      </c>
      <c r="D274" s="24">
        <v>77.599999999999994</v>
      </c>
      <c r="E274" s="25">
        <v>1081.8</v>
      </c>
      <c r="F274" s="58">
        <v>16.100000000000001</v>
      </c>
      <c r="G274" s="19"/>
      <c r="H274" s="22"/>
      <c r="I274" s="19"/>
      <c r="J274" s="19"/>
      <c r="K274" s="22"/>
      <c r="L274" s="19"/>
      <c r="M274" s="18"/>
      <c r="N274" s="59">
        <v>44.9</v>
      </c>
      <c r="O274" s="19">
        <v>0.4</v>
      </c>
      <c r="P274" s="18"/>
      <c r="Q274" s="38"/>
      <c r="R274" s="18"/>
      <c r="S274" s="18"/>
      <c r="T274" s="21"/>
      <c r="U274" s="24">
        <f t="shared" si="39"/>
        <v>95.849510075799586</v>
      </c>
      <c r="V274" s="17">
        <f t="shared" si="40"/>
        <v>97.515527950310556</v>
      </c>
      <c r="W274" s="35"/>
      <c r="X274" s="35"/>
      <c r="Y274" s="35"/>
    </row>
    <row r="275" spans="2:25">
      <c r="B275" s="16">
        <v>43926</v>
      </c>
      <c r="C275" s="25">
        <v>8867.6</v>
      </c>
      <c r="D275" s="24">
        <v>57.87</v>
      </c>
      <c r="E275" s="25">
        <v>1096.7</v>
      </c>
      <c r="F275" s="18">
        <v>18</v>
      </c>
      <c r="G275" s="19"/>
      <c r="H275" s="22"/>
      <c r="I275" s="19"/>
      <c r="J275" s="19"/>
      <c r="K275" s="22"/>
      <c r="L275" s="19"/>
      <c r="M275" s="18"/>
      <c r="N275" s="59">
        <v>47.6</v>
      </c>
      <c r="O275" s="19">
        <v>1.9</v>
      </c>
      <c r="P275" s="18"/>
      <c r="Q275" s="38"/>
      <c r="R275" s="18"/>
      <c r="S275" s="18"/>
      <c r="T275" s="21"/>
      <c r="U275" s="24">
        <f t="shared" si="39"/>
        <v>95.659706391902986</v>
      </c>
      <c r="V275" s="17">
        <f t="shared" si="40"/>
        <v>89.444444444444443</v>
      </c>
      <c r="W275" s="35"/>
      <c r="X275" s="35"/>
      <c r="Y275" s="35"/>
    </row>
    <row r="276" spans="2:25">
      <c r="B276" s="16">
        <v>43927</v>
      </c>
      <c r="C276" s="25">
        <v>8052.2</v>
      </c>
      <c r="D276" s="24">
        <v>59.61</v>
      </c>
      <c r="E276" s="28">
        <v>971.9</v>
      </c>
      <c r="F276" s="19">
        <v>18.7</v>
      </c>
      <c r="G276" s="18">
        <v>43.73</v>
      </c>
      <c r="H276" s="22">
        <f>G276-F276</f>
        <v>25.029999999999998</v>
      </c>
      <c r="I276" s="18">
        <v>0</v>
      </c>
      <c r="J276" s="18">
        <v>0.25</v>
      </c>
      <c r="K276" s="22">
        <f t="shared" ref="K276" si="46">G276+J276+I276</f>
        <v>43.98</v>
      </c>
      <c r="L276" s="19"/>
      <c r="M276" s="18">
        <v>7.25</v>
      </c>
      <c r="N276" s="59">
        <v>51.1</v>
      </c>
      <c r="O276" s="19">
        <v>0.6</v>
      </c>
      <c r="P276" s="18">
        <v>2.42</v>
      </c>
      <c r="Q276" s="38">
        <f>P276-O276</f>
        <v>1.8199999999999998</v>
      </c>
      <c r="R276" s="18">
        <v>0</v>
      </c>
      <c r="S276" s="18">
        <v>12.09</v>
      </c>
      <c r="T276" s="21">
        <f>O276+Q276+R276+S276</f>
        <v>14.51</v>
      </c>
      <c r="U276" s="24">
        <f t="shared" si="39"/>
        <v>94.742257433892377</v>
      </c>
      <c r="V276" s="17">
        <f t="shared" si="40"/>
        <v>96.79144385026737</v>
      </c>
      <c r="W276" s="35">
        <f>(G276-P276)/G276*100</f>
        <v>94.46604161902583</v>
      </c>
      <c r="X276" s="35">
        <f>(H276-Q276)/H276*100</f>
        <v>92.728725529364766</v>
      </c>
      <c r="Y276" s="35">
        <f>(K276-T276)/K276*100</f>
        <v>67.00773078672124</v>
      </c>
    </row>
    <row r="277" spans="2:25">
      <c r="B277" s="16">
        <v>43928</v>
      </c>
      <c r="C277" s="25">
        <v>8427.7000000000007</v>
      </c>
      <c r="D277" s="24">
        <v>50.14</v>
      </c>
      <c r="E277" s="25">
        <v>1107.9000000000001</v>
      </c>
      <c r="F277" s="29">
        <v>19.3</v>
      </c>
      <c r="G277" s="18"/>
      <c r="H277" s="22"/>
      <c r="I277" s="18"/>
      <c r="J277" s="18"/>
      <c r="K277" s="22"/>
      <c r="L277" s="19"/>
      <c r="M277" s="18"/>
      <c r="N277" s="59">
        <v>59.7</v>
      </c>
      <c r="O277" s="19">
        <v>0.5</v>
      </c>
      <c r="P277" s="18"/>
      <c r="Q277" s="38"/>
      <c r="R277" s="18"/>
      <c r="S277" s="18"/>
      <c r="T277" s="21"/>
      <c r="U277" s="24">
        <f t="shared" si="39"/>
        <v>94.611427024099655</v>
      </c>
      <c r="V277" s="17">
        <f t="shared" si="40"/>
        <v>97.409326424870471</v>
      </c>
      <c r="W277" s="35"/>
      <c r="X277" s="35"/>
      <c r="Y277" s="35"/>
    </row>
    <row r="278" spans="2:25">
      <c r="B278" s="16">
        <v>43929</v>
      </c>
      <c r="C278" s="25">
        <v>8679.4</v>
      </c>
      <c r="D278" s="24">
        <v>61.74</v>
      </c>
      <c r="E278" s="25">
        <v>1268.7</v>
      </c>
      <c r="F278" s="29">
        <v>14.5</v>
      </c>
      <c r="G278" s="18">
        <v>43.73</v>
      </c>
      <c r="H278" s="22">
        <f>G278-F278</f>
        <v>29.229999999999997</v>
      </c>
      <c r="I278" s="18">
        <v>0</v>
      </c>
      <c r="J278" s="18">
        <v>0</v>
      </c>
      <c r="K278" s="22">
        <f t="shared" ref="K278:K280" si="47">G278+J278+I278</f>
        <v>43.73</v>
      </c>
      <c r="L278" s="19">
        <v>8.1</v>
      </c>
      <c r="M278" s="18">
        <v>14.77</v>
      </c>
      <c r="N278" s="59">
        <v>50.6</v>
      </c>
      <c r="O278" s="19">
        <v>0.7</v>
      </c>
      <c r="P278" s="18">
        <v>1.9</v>
      </c>
      <c r="Q278" s="38">
        <f>P278-O278</f>
        <v>1.2</v>
      </c>
      <c r="R278" s="18">
        <v>0.28999999999999998</v>
      </c>
      <c r="S278" s="18">
        <v>13.34</v>
      </c>
      <c r="T278" s="21">
        <f>O278+Q278+R278+S278</f>
        <v>15.53</v>
      </c>
      <c r="U278" s="24">
        <f t="shared" si="39"/>
        <v>96.011665484354069</v>
      </c>
      <c r="V278" s="17">
        <f t="shared" si="40"/>
        <v>95.172413793103445</v>
      </c>
      <c r="W278" s="35">
        <f>(G278-P278)/G278*100</f>
        <v>95.655156643036818</v>
      </c>
      <c r="X278" s="35">
        <f>(H278-Q278)/H278*100</f>
        <v>95.894628806021203</v>
      </c>
      <c r="Y278" s="35">
        <f>(K278-T278)/K278*100</f>
        <v>64.48662245597987</v>
      </c>
    </row>
    <row r="279" spans="2:25">
      <c r="B279" s="16">
        <v>43930</v>
      </c>
      <c r="C279" s="25">
        <v>8634.4</v>
      </c>
      <c r="D279" s="24">
        <v>84.84</v>
      </c>
      <c r="E279" s="25">
        <v>965.6</v>
      </c>
      <c r="F279" s="29">
        <v>18.3</v>
      </c>
      <c r="G279" s="18"/>
      <c r="H279" s="22"/>
      <c r="I279" s="18"/>
      <c r="J279" s="18"/>
      <c r="K279" s="22"/>
      <c r="L279" s="19"/>
      <c r="M279" s="18"/>
      <c r="N279" s="59">
        <v>38.5</v>
      </c>
      <c r="O279" s="19">
        <v>0.4</v>
      </c>
      <c r="P279" s="18"/>
      <c r="Q279" s="38"/>
      <c r="R279" s="18"/>
      <c r="S279" s="18"/>
      <c r="T279" s="21"/>
      <c r="U279" s="24">
        <f t="shared" si="39"/>
        <v>96.012841756420869</v>
      </c>
      <c r="V279" s="17">
        <f t="shared" si="40"/>
        <v>97.814207650273232</v>
      </c>
      <c r="W279" s="35"/>
      <c r="X279" s="35"/>
      <c r="Y279" s="35"/>
    </row>
    <row r="280" spans="2:25">
      <c r="B280" s="16">
        <v>43931</v>
      </c>
      <c r="C280" s="25">
        <v>8682.2000000000007</v>
      </c>
      <c r="D280" s="24">
        <v>79.16</v>
      </c>
      <c r="E280" s="25">
        <v>1150.0999999999999</v>
      </c>
      <c r="F280" s="18">
        <v>21</v>
      </c>
      <c r="G280" s="18">
        <v>57.94</v>
      </c>
      <c r="H280" s="22">
        <f>G280-F280</f>
        <v>36.94</v>
      </c>
      <c r="I280" s="18">
        <v>0</v>
      </c>
      <c r="J280" s="18">
        <v>0.06</v>
      </c>
      <c r="K280" s="22">
        <f t="shared" si="47"/>
        <v>58</v>
      </c>
      <c r="L280" s="19"/>
      <c r="M280" s="18">
        <v>8.3800000000000008</v>
      </c>
      <c r="N280" s="59">
        <v>49.9</v>
      </c>
      <c r="O280" s="18">
        <v>1</v>
      </c>
      <c r="P280" s="18">
        <v>3.04</v>
      </c>
      <c r="Q280" s="38">
        <f>P280-O280</f>
        <v>2.04</v>
      </c>
      <c r="R280" s="18">
        <v>0.24</v>
      </c>
      <c r="S280" s="18">
        <v>15.32</v>
      </c>
      <c r="T280" s="21">
        <f>O280+Q280+R280+S280</f>
        <v>18.600000000000001</v>
      </c>
      <c r="U280" s="24">
        <f t="shared" si="39"/>
        <v>95.661246848100163</v>
      </c>
      <c r="V280" s="17">
        <f t="shared" si="40"/>
        <v>95.238095238095227</v>
      </c>
      <c r="W280" s="35">
        <f>(G280-P280)/G280*100</f>
        <v>94.75319295823266</v>
      </c>
      <c r="X280" s="35">
        <f>(H280-Q280)/H280*100</f>
        <v>94.477531131564689</v>
      </c>
      <c r="Y280" s="35">
        <f>(K280-T280)/K280*100</f>
        <v>67.931034482758619</v>
      </c>
    </row>
    <row r="281" spans="2:25">
      <c r="B281" s="16">
        <v>43932</v>
      </c>
      <c r="C281" s="25">
        <v>9993.2000000000007</v>
      </c>
      <c r="D281" s="24">
        <v>67.28</v>
      </c>
      <c r="E281" s="25">
        <v>898.4</v>
      </c>
      <c r="F281" s="19">
        <v>17.600000000000001</v>
      </c>
      <c r="G281" s="18"/>
      <c r="H281" s="22"/>
      <c r="I281" s="18"/>
      <c r="J281" s="18"/>
      <c r="K281" s="22"/>
      <c r="L281" s="19"/>
      <c r="M281" s="18"/>
      <c r="N281" s="59">
        <v>46.8</v>
      </c>
      <c r="O281" s="19">
        <v>1.1000000000000001</v>
      </c>
      <c r="P281" s="18"/>
      <c r="Q281" s="38"/>
      <c r="R281" s="18"/>
      <c r="S281" s="18"/>
      <c r="T281" s="21"/>
      <c r="U281" s="24">
        <f t="shared" si="39"/>
        <v>94.790739091718606</v>
      </c>
      <c r="V281" s="17">
        <f t="shared" si="40"/>
        <v>93.749999999999986</v>
      </c>
      <c r="W281" s="35"/>
      <c r="X281" s="35"/>
      <c r="Y281" s="35"/>
    </row>
    <row r="282" spans="2:25">
      <c r="B282" s="16">
        <v>43933</v>
      </c>
      <c r="C282" s="25">
        <v>10161.700000000001</v>
      </c>
      <c r="D282" s="24">
        <v>86.98</v>
      </c>
      <c r="E282" s="25">
        <v>952.9</v>
      </c>
      <c r="F282" s="19">
        <v>18.100000000000001</v>
      </c>
      <c r="G282" s="18"/>
      <c r="H282" s="22"/>
      <c r="I282" s="18"/>
      <c r="J282" s="18"/>
      <c r="K282" s="22"/>
      <c r="L282" s="19"/>
      <c r="M282" s="18"/>
      <c r="N282" s="59">
        <v>43.9</v>
      </c>
      <c r="O282" s="19">
        <v>1.6</v>
      </c>
      <c r="P282" s="18"/>
      <c r="Q282" s="38"/>
      <c r="R282" s="18"/>
      <c r="S282" s="18"/>
      <c r="T282" s="21"/>
      <c r="U282" s="24">
        <f t="shared" si="39"/>
        <v>95.393010809109029</v>
      </c>
      <c r="V282" s="17">
        <f t="shared" si="40"/>
        <v>91.160220994475125</v>
      </c>
      <c r="W282" s="35"/>
      <c r="X282" s="35"/>
      <c r="Y282" s="35"/>
    </row>
    <row r="283" spans="2:25">
      <c r="B283" s="16">
        <v>43934</v>
      </c>
      <c r="C283" s="25">
        <v>10036</v>
      </c>
      <c r="D283" s="24">
        <v>83.16</v>
      </c>
      <c r="E283" s="55">
        <v>940.8</v>
      </c>
      <c r="F283" s="18">
        <v>20</v>
      </c>
      <c r="G283" s="18">
        <v>61.98</v>
      </c>
      <c r="H283" s="22">
        <f>G283-F283</f>
        <v>41.98</v>
      </c>
      <c r="I283" s="18">
        <v>0.81</v>
      </c>
      <c r="J283" s="18">
        <v>3.8</v>
      </c>
      <c r="K283" s="22">
        <f t="shared" ref="K283" si="48">G283+J283+I283</f>
        <v>66.59</v>
      </c>
      <c r="L283" s="19"/>
      <c r="M283" s="18">
        <v>7.79</v>
      </c>
      <c r="N283" s="59">
        <v>47.6</v>
      </c>
      <c r="O283" s="19">
        <v>1.1000000000000001</v>
      </c>
      <c r="P283" s="18">
        <v>4.28</v>
      </c>
      <c r="Q283" s="38">
        <f>P283-O283</f>
        <v>3.18</v>
      </c>
      <c r="R283" s="18">
        <v>0.33</v>
      </c>
      <c r="S283" s="18">
        <v>22.76</v>
      </c>
      <c r="T283" s="21">
        <f>O283+Q283+R283+S283</f>
        <v>27.37</v>
      </c>
      <c r="U283" s="24">
        <f t="shared" si="39"/>
        <v>94.94047619047619</v>
      </c>
      <c r="V283" s="17">
        <f t="shared" si="40"/>
        <v>94.5</v>
      </c>
      <c r="W283" s="35">
        <f>(G283-P283)/G283*100</f>
        <v>93.094546627944496</v>
      </c>
      <c r="X283" s="35">
        <f>(H283-Q283)/H283*100</f>
        <v>92.424964268699384</v>
      </c>
      <c r="Y283" s="35">
        <f>(K283-T283)/K283*100</f>
        <v>58.897732392251079</v>
      </c>
    </row>
    <row r="284" spans="2:25">
      <c r="B284" s="16">
        <v>43935</v>
      </c>
      <c r="C284" s="25">
        <v>10795.4</v>
      </c>
      <c r="D284" s="24">
        <v>87.62</v>
      </c>
      <c r="E284" s="55">
        <v>966.4</v>
      </c>
      <c r="F284" s="19">
        <v>14.4</v>
      </c>
      <c r="G284" s="18"/>
      <c r="H284" s="22"/>
      <c r="I284" s="18"/>
      <c r="J284" s="18"/>
      <c r="K284" s="22"/>
      <c r="L284" s="19"/>
      <c r="M284" s="18"/>
      <c r="N284" s="59">
        <v>50.3</v>
      </c>
      <c r="O284" s="19">
        <v>0.7</v>
      </c>
      <c r="P284" s="18"/>
      <c r="Q284" s="38"/>
      <c r="R284" s="18"/>
      <c r="S284" s="18"/>
      <c r="T284" s="21"/>
      <c r="U284" s="24">
        <f t="shared" si="39"/>
        <v>94.795115894039739</v>
      </c>
      <c r="V284" s="17">
        <f t="shared" si="40"/>
        <v>95.1388888888889</v>
      </c>
      <c r="W284" s="35"/>
      <c r="X284" s="35"/>
      <c r="Y284" s="35"/>
    </row>
    <row r="285" spans="2:25">
      <c r="B285" s="16">
        <v>43936</v>
      </c>
      <c r="C285" s="25">
        <v>10435.700000000001</v>
      </c>
      <c r="D285" s="24">
        <v>79.209999999999994</v>
      </c>
      <c r="E285" s="25">
        <v>1079.4000000000001</v>
      </c>
      <c r="F285" s="19">
        <v>16.5</v>
      </c>
      <c r="G285" s="18">
        <v>45.97</v>
      </c>
      <c r="H285" s="22">
        <f>G285-F285</f>
        <v>29.47</v>
      </c>
      <c r="I285" s="18">
        <v>0</v>
      </c>
      <c r="J285" s="18">
        <v>0.35</v>
      </c>
      <c r="K285" s="22">
        <f t="shared" ref="K285" si="49">G285+J285+I285</f>
        <v>46.32</v>
      </c>
      <c r="L285" s="18">
        <v>7.9</v>
      </c>
      <c r="M285" s="26">
        <v>8.8699999999999992</v>
      </c>
      <c r="N285" s="59">
        <v>52.5</v>
      </c>
      <c r="O285" s="19">
        <v>0.4</v>
      </c>
      <c r="P285" s="18">
        <v>2.38</v>
      </c>
      <c r="Q285" s="38">
        <f>P285-O285</f>
        <v>1.98</v>
      </c>
      <c r="R285" s="18">
        <v>0.44</v>
      </c>
      <c r="S285" s="18">
        <v>19.98</v>
      </c>
      <c r="T285" s="21">
        <f>O285+Q285+R285+S285</f>
        <v>22.8</v>
      </c>
      <c r="U285" s="24">
        <f t="shared" si="39"/>
        <v>95.136186770428012</v>
      </c>
      <c r="V285" s="17">
        <f t="shared" si="40"/>
        <v>97.575757575757578</v>
      </c>
      <c r="W285" s="35">
        <f>(G285-P285)/G285*100</f>
        <v>94.822710463345643</v>
      </c>
      <c r="X285" s="35">
        <f>(H285-Q285)/H285*100</f>
        <v>93.28130302002036</v>
      </c>
      <c r="Y285" s="35">
        <f>(K285-T285)/K285*100</f>
        <v>50.777202072538863</v>
      </c>
    </row>
    <row r="286" spans="2:25">
      <c r="B286" s="16">
        <v>43937</v>
      </c>
      <c r="C286" s="25">
        <v>11254.8</v>
      </c>
      <c r="D286" s="24">
        <v>102.57</v>
      </c>
      <c r="E286" s="55">
        <v>917.1</v>
      </c>
      <c r="F286" s="19">
        <v>14.3</v>
      </c>
      <c r="G286" s="18"/>
      <c r="H286" s="22"/>
      <c r="I286" s="18"/>
      <c r="J286" s="18"/>
      <c r="K286" s="22"/>
      <c r="L286" s="19"/>
      <c r="M286" s="18"/>
      <c r="N286" s="59">
        <v>50</v>
      </c>
      <c r="O286" s="19">
        <v>0.8</v>
      </c>
      <c r="P286" s="18"/>
      <c r="Q286" s="38"/>
      <c r="R286" s="18"/>
      <c r="S286" s="18"/>
      <c r="T286" s="21"/>
      <c r="U286" s="24">
        <f t="shared" si="39"/>
        <v>94.548031839494058</v>
      </c>
      <c r="V286" s="17">
        <f t="shared" si="40"/>
        <v>94.4055944055944</v>
      </c>
      <c r="W286" s="35"/>
      <c r="X286" s="35"/>
      <c r="Y286" s="35"/>
    </row>
    <row r="287" spans="2:25">
      <c r="B287" s="16">
        <v>43938</v>
      </c>
      <c r="C287" s="25">
        <v>11193.5</v>
      </c>
      <c r="D287" s="24">
        <v>98.6</v>
      </c>
      <c r="E287" s="55">
        <v>955.3</v>
      </c>
      <c r="F287" s="19">
        <v>14.5</v>
      </c>
      <c r="G287" s="18">
        <v>58.41</v>
      </c>
      <c r="H287" s="22">
        <f>G287-F287</f>
        <v>43.91</v>
      </c>
      <c r="I287" s="18">
        <v>0</v>
      </c>
      <c r="J287" s="18">
        <v>0.16903000000000001</v>
      </c>
      <c r="K287" s="22">
        <f t="shared" ref="K287" si="50">G287+J287+I287</f>
        <v>58.579029999999996</v>
      </c>
      <c r="L287" s="19"/>
      <c r="M287" s="18">
        <v>7.19</v>
      </c>
      <c r="N287" s="59">
        <v>51.1</v>
      </c>
      <c r="O287" s="18">
        <v>2.52</v>
      </c>
      <c r="P287" s="18">
        <v>4.37</v>
      </c>
      <c r="Q287" s="38">
        <f>P287-O287</f>
        <v>1.85</v>
      </c>
      <c r="R287" s="18">
        <v>0.43</v>
      </c>
      <c r="S287" s="18">
        <v>16.09</v>
      </c>
      <c r="T287" s="21">
        <f>O287+Q287+R287+S287</f>
        <v>20.89</v>
      </c>
      <c r="U287" s="24">
        <f t="shared" si="39"/>
        <v>94.650895006804149</v>
      </c>
      <c r="V287" s="17">
        <f t="shared" si="40"/>
        <v>82.620689655172413</v>
      </c>
      <c r="W287" s="35">
        <f>(G287-P287)/G287*100</f>
        <v>92.51840438281117</v>
      </c>
      <c r="X287" s="35">
        <f>(H287-Q287)/H287*100</f>
        <v>95.786836711455251</v>
      </c>
      <c r="Y287" s="35">
        <f>(K287-T287)/K287*100</f>
        <v>64.338774472708053</v>
      </c>
    </row>
    <row r="288" spans="2:25">
      <c r="B288" s="16">
        <v>43939</v>
      </c>
      <c r="C288" s="25">
        <v>10557.8</v>
      </c>
      <c r="D288" s="24">
        <v>71.42</v>
      </c>
      <c r="E288" s="30">
        <v>1103.3</v>
      </c>
      <c r="F288" s="19">
        <v>14.5</v>
      </c>
      <c r="G288" s="18"/>
      <c r="H288" s="22"/>
      <c r="I288" s="18"/>
      <c r="J288" s="18"/>
      <c r="K288" s="22"/>
      <c r="L288" s="19"/>
      <c r="M288" s="18"/>
      <c r="N288" s="59">
        <v>69.849999999999994</v>
      </c>
      <c r="O288" s="18">
        <v>0.53200000000000003</v>
      </c>
      <c r="P288" s="18"/>
      <c r="Q288" s="38"/>
      <c r="R288" s="18"/>
      <c r="S288" s="18"/>
      <c r="T288" s="21"/>
      <c r="U288" s="24">
        <f t="shared" si="39"/>
        <v>93.668993020937194</v>
      </c>
      <c r="V288" s="17">
        <f t="shared" si="40"/>
        <v>96.331034482758611</v>
      </c>
      <c r="W288" s="35"/>
      <c r="X288" s="35"/>
      <c r="Y288" s="35"/>
    </row>
    <row r="289" spans="2:25">
      <c r="B289" s="16">
        <v>43940</v>
      </c>
      <c r="C289" s="25">
        <v>10611</v>
      </c>
      <c r="D289" s="24">
        <v>58.46</v>
      </c>
      <c r="E289" s="30">
        <v>1079.99</v>
      </c>
      <c r="F289" s="19">
        <v>15.7</v>
      </c>
      <c r="G289" s="18"/>
      <c r="H289" s="22"/>
      <c r="I289" s="18"/>
      <c r="J289" s="18"/>
      <c r="K289" s="22"/>
      <c r="L289" s="19"/>
      <c r="M289" s="18"/>
      <c r="N289" s="59">
        <v>67.16</v>
      </c>
      <c r="O289" s="18">
        <v>1.28</v>
      </c>
      <c r="P289" s="18"/>
      <c r="Q289" s="38"/>
      <c r="R289" s="18"/>
      <c r="S289" s="18"/>
      <c r="T289" s="21"/>
      <c r="U289" s="24">
        <f t="shared" si="39"/>
        <v>93.781423902073172</v>
      </c>
      <c r="V289" s="17">
        <f t="shared" si="40"/>
        <v>91.847133757961785</v>
      </c>
      <c r="W289" s="35"/>
      <c r="X289" s="35"/>
      <c r="Y289" s="35"/>
    </row>
    <row r="290" spans="2:25">
      <c r="B290" s="16">
        <v>43941</v>
      </c>
      <c r="C290" s="25">
        <v>9838.35</v>
      </c>
      <c r="D290" s="24">
        <v>70.569999999999993</v>
      </c>
      <c r="E290" s="30">
        <v>1280.5999999999999</v>
      </c>
      <c r="F290" s="19">
        <v>15.6</v>
      </c>
      <c r="G290" s="18">
        <v>61.66</v>
      </c>
      <c r="H290" s="22">
        <f>G290-F290</f>
        <v>46.059999999999995</v>
      </c>
      <c r="I290" s="18">
        <v>0</v>
      </c>
      <c r="J290" s="18">
        <v>2.1663199999999998</v>
      </c>
      <c r="K290" s="22">
        <f t="shared" ref="K290" si="51">G290+J290+I290</f>
        <v>63.826319999999996</v>
      </c>
      <c r="L290" s="19"/>
      <c r="M290" s="18">
        <v>6.73</v>
      </c>
      <c r="N290" s="59">
        <v>35.479999999999997</v>
      </c>
      <c r="O290" s="18">
        <v>0.65</v>
      </c>
      <c r="P290" s="18">
        <v>0.4</v>
      </c>
      <c r="Q290" s="38">
        <f>P290-O290</f>
        <v>-0.25</v>
      </c>
      <c r="R290" s="18">
        <v>0.54</v>
      </c>
      <c r="S290" s="18">
        <v>23.05</v>
      </c>
      <c r="T290" s="21">
        <f>O290+Q290+R290+S290</f>
        <v>23.990000000000002</v>
      </c>
      <c r="U290" s="24">
        <f t="shared" si="39"/>
        <v>97.229423707637039</v>
      </c>
      <c r="V290" s="17">
        <f t="shared" si="40"/>
        <v>95.833333333333329</v>
      </c>
      <c r="W290" s="35">
        <f>(G290-P290)/G290*100</f>
        <v>99.351281219591314</v>
      </c>
      <c r="X290" s="35">
        <f>(H290-Q290)/H290*100</f>
        <v>100.5427702996092</v>
      </c>
      <c r="Y290" s="35">
        <f>(K290-T290)/K290*100</f>
        <v>62.413624974775296</v>
      </c>
    </row>
    <row r="291" spans="2:25">
      <c r="B291" s="16">
        <v>43942</v>
      </c>
      <c r="C291" s="25">
        <v>9739.83</v>
      </c>
      <c r="D291" s="24">
        <v>66.34</v>
      </c>
      <c r="E291" s="60">
        <v>880.5</v>
      </c>
      <c r="F291" s="19">
        <v>15.8</v>
      </c>
      <c r="G291" s="18"/>
      <c r="H291" s="22"/>
      <c r="I291" s="18"/>
      <c r="J291" s="18"/>
      <c r="K291" s="22"/>
      <c r="L291" s="19"/>
      <c r="M291" s="18"/>
      <c r="N291" s="59">
        <v>44.21</v>
      </c>
      <c r="O291" s="18">
        <v>0.51600000000000001</v>
      </c>
      <c r="P291" s="18"/>
      <c r="Q291" s="38"/>
      <c r="R291" s="18"/>
      <c r="S291" s="18"/>
      <c r="T291" s="21"/>
      <c r="U291" s="24">
        <f t="shared" si="39"/>
        <v>94.978989210675749</v>
      </c>
      <c r="V291" s="17">
        <f t="shared" si="40"/>
        <v>96.734177215189874</v>
      </c>
      <c r="W291" s="35"/>
      <c r="X291" s="35"/>
      <c r="Y291" s="35"/>
    </row>
    <row r="292" spans="2:25">
      <c r="B292" s="16">
        <v>43943</v>
      </c>
      <c r="C292" s="25">
        <v>9936.91</v>
      </c>
      <c r="D292" s="24">
        <v>126.79</v>
      </c>
      <c r="E292" s="30">
        <v>1085.93</v>
      </c>
      <c r="F292" s="19">
        <v>16.399999999999999</v>
      </c>
      <c r="G292" s="18">
        <v>52.7</v>
      </c>
      <c r="H292" s="22">
        <f>G292-F292</f>
        <v>36.300000000000004</v>
      </c>
      <c r="I292" s="18">
        <v>3.911</v>
      </c>
      <c r="J292" s="18">
        <v>0.12590999999999999</v>
      </c>
      <c r="K292" s="22">
        <f t="shared" ref="K292:K294" si="52">G292+J292+I292</f>
        <v>56.736910000000002</v>
      </c>
      <c r="L292" s="18">
        <v>8</v>
      </c>
      <c r="M292" s="18">
        <v>10.19</v>
      </c>
      <c r="N292" s="59">
        <v>35.58</v>
      </c>
      <c r="O292" s="18">
        <v>0.38100000000000001</v>
      </c>
      <c r="P292" s="18">
        <v>1.22</v>
      </c>
      <c r="Q292" s="38">
        <f>P292-O292</f>
        <v>0.83899999999999997</v>
      </c>
      <c r="R292" s="18">
        <v>0.1</v>
      </c>
      <c r="S292" s="18">
        <v>13.29</v>
      </c>
      <c r="T292" s="21">
        <f>O292+Q292+R292+S292</f>
        <v>14.61</v>
      </c>
      <c r="U292" s="24">
        <f t="shared" si="39"/>
        <v>96.723545716574748</v>
      </c>
      <c r="V292" s="17">
        <f t="shared" si="40"/>
        <v>97.676829268292693</v>
      </c>
      <c r="W292" s="35">
        <f>(G292-P292)/G292*100</f>
        <v>97.685009487666036</v>
      </c>
      <c r="X292" s="35">
        <f>(H292-Q292)/H292*100</f>
        <v>97.688705234159784</v>
      </c>
      <c r="Y292" s="35">
        <f>(K292-T292)/K292*100</f>
        <v>74.249566992633191</v>
      </c>
    </row>
    <row r="293" spans="2:25">
      <c r="B293" s="16">
        <v>43944</v>
      </c>
      <c r="C293" s="25">
        <v>10678.3</v>
      </c>
      <c r="D293" s="24">
        <v>95.47</v>
      </c>
      <c r="E293" s="30">
        <v>1229.0999999999999</v>
      </c>
      <c r="F293" s="18">
        <v>14.88</v>
      </c>
      <c r="G293" s="18"/>
      <c r="H293" s="22"/>
      <c r="I293" s="18"/>
      <c r="J293" s="18"/>
      <c r="K293" s="22"/>
      <c r="L293" s="19"/>
      <c r="M293" s="18"/>
      <c r="N293" s="59">
        <v>51.1</v>
      </c>
      <c r="O293" s="18">
        <v>0.41099999999999998</v>
      </c>
      <c r="P293" s="18"/>
      <c r="Q293" s="38"/>
      <c r="R293" s="18"/>
      <c r="S293" s="18"/>
      <c r="T293" s="21"/>
      <c r="U293" s="24">
        <f t="shared" si="39"/>
        <v>95.842486372142218</v>
      </c>
      <c r="V293" s="17">
        <f t="shared" si="40"/>
        <v>97.237903225806448</v>
      </c>
      <c r="W293" s="35"/>
      <c r="X293" s="35"/>
      <c r="Y293" s="35"/>
    </row>
    <row r="294" spans="2:25">
      <c r="B294" s="16">
        <v>43945</v>
      </c>
      <c r="C294" s="25">
        <v>9284.7000000000007</v>
      </c>
      <c r="D294" s="24">
        <v>95.8</v>
      </c>
      <c r="E294" s="30">
        <v>1109.9000000000001</v>
      </c>
      <c r="F294" s="19">
        <v>19.399999999999999</v>
      </c>
      <c r="G294" s="18">
        <v>45.23</v>
      </c>
      <c r="H294" s="22">
        <f>G294-F294</f>
        <v>25.83</v>
      </c>
      <c r="I294" s="18">
        <v>0</v>
      </c>
      <c r="J294" s="18">
        <v>0.12</v>
      </c>
      <c r="K294" s="22">
        <f t="shared" si="52"/>
        <v>45.349999999999994</v>
      </c>
      <c r="L294" s="19"/>
      <c r="M294" s="18">
        <v>8.59</v>
      </c>
      <c r="N294" s="59">
        <v>49.6</v>
      </c>
      <c r="O294" s="18">
        <v>0.56100000000000005</v>
      </c>
      <c r="P294" s="18">
        <v>3.81</v>
      </c>
      <c r="Q294" s="38">
        <f>P294-O294</f>
        <v>3.2490000000000001</v>
      </c>
      <c r="R294" s="18">
        <v>0.24</v>
      </c>
      <c r="S294" s="18">
        <v>21.33</v>
      </c>
      <c r="T294" s="21">
        <f>O294+Q294+R294+S294</f>
        <v>25.38</v>
      </c>
      <c r="U294" s="24">
        <f t="shared" si="39"/>
        <v>95.531128930534294</v>
      </c>
      <c r="V294" s="17">
        <f t="shared" si="40"/>
        <v>97.108247422680421</v>
      </c>
      <c r="W294" s="35">
        <f>(G294-P294)/G294*100</f>
        <v>91.576387353526414</v>
      </c>
      <c r="X294" s="35">
        <f>(H294-Q294)/H294*100</f>
        <v>87.42160278745645</v>
      </c>
      <c r="Y294" s="35">
        <f>(K294-T294)/K294*100</f>
        <v>44.03528114663726</v>
      </c>
    </row>
    <row r="295" spans="2:25">
      <c r="B295" s="16">
        <v>43946</v>
      </c>
      <c r="C295" s="25">
        <v>10663.3</v>
      </c>
      <c r="D295" s="24">
        <v>89.7</v>
      </c>
      <c r="E295" s="30">
        <v>1314.4</v>
      </c>
      <c r="F295" s="19">
        <v>27.8</v>
      </c>
      <c r="G295" s="18"/>
      <c r="H295" s="22"/>
      <c r="I295" s="18"/>
      <c r="J295" s="18"/>
      <c r="K295" s="22"/>
      <c r="L295" s="19"/>
      <c r="M295" s="18"/>
      <c r="N295" s="59">
        <v>47</v>
      </c>
      <c r="O295" s="18">
        <v>1</v>
      </c>
      <c r="P295" s="18"/>
      <c r="Q295" s="38"/>
      <c r="R295" s="18"/>
      <c r="S295" s="18"/>
      <c r="T295" s="21"/>
      <c r="U295" s="24">
        <f t="shared" si="39"/>
        <v>96.424223980523436</v>
      </c>
      <c r="V295" s="17">
        <f t="shared" si="40"/>
        <v>96.402877697841731</v>
      </c>
      <c r="W295" s="35"/>
      <c r="X295" s="35"/>
      <c r="Y295" s="35"/>
    </row>
    <row r="296" spans="2:25">
      <c r="B296" s="16">
        <v>43947</v>
      </c>
      <c r="C296" s="25">
        <v>9907.2000000000007</v>
      </c>
      <c r="D296" s="24">
        <v>106.4</v>
      </c>
      <c r="E296" s="30">
        <v>958</v>
      </c>
      <c r="F296" s="19">
        <v>30.3</v>
      </c>
      <c r="G296" s="18"/>
      <c r="H296" s="22"/>
      <c r="I296" s="18"/>
      <c r="J296" s="18"/>
      <c r="K296" s="22"/>
      <c r="L296" s="19"/>
      <c r="M296" s="18"/>
      <c r="N296" s="59">
        <v>45.6</v>
      </c>
      <c r="O296" s="19">
        <v>1.3</v>
      </c>
      <c r="P296" s="18"/>
      <c r="Q296" s="38"/>
      <c r="R296" s="18"/>
      <c r="S296" s="18"/>
      <c r="T296" s="21"/>
      <c r="U296" s="24">
        <f t="shared" si="39"/>
        <v>95.240083507306878</v>
      </c>
      <c r="V296" s="17">
        <f t="shared" si="40"/>
        <v>95.709570957095707</v>
      </c>
      <c r="W296" s="35"/>
      <c r="X296" s="35"/>
      <c r="Y296" s="35"/>
    </row>
    <row r="297" spans="2:25">
      <c r="B297" s="16">
        <v>43948</v>
      </c>
      <c r="C297" s="25">
        <v>10351.1</v>
      </c>
      <c r="D297" s="24">
        <v>89.03</v>
      </c>
      <c r="E297" s="30">
        <v>1170.7</v>
      </c>
      <c r="F297" s="19">
        <v>19.8</v>
      </c>
      <c r="G297" s="18">
        <v>44.03</v>
      </c>
      <c r="H297" s="22">
        <f>G297-F297</f>
        <v>24.23</v>
      </c>
      <c r="I297" s="18">
        <v>0</v>
      </c>
      <c r="J297" s="18">
        <v>0.39</v>
      </c>
      <c r="K297" s="22">
        <f t="shared" ref="K297" si="53">G297+J297+I297</f>
        <v>44.42</v>
      </c>
      <c r="L297" s="19"/>
      <c r="M297" s="18">
        <v>7.8</v>
      </c>
      <c r="N297" s="59">
        <v>56</v>
      </c>
      <c r="O297" s="19">
        <v>0.6</v>
      </c>
      <c r="P297" s="18">
        <v>3.56</v>
      </c>
      <c r="Q297" s="38">
        <f>P297-O297</f>
        <v>2.96</v>
      </c>
      <c r="R297" s="18">
        <v>0.78</v>
      </c>
      <c r="S297" s="18">
        <v>27.02</v>
      </c>
      <c r="T297" s="21">
        <f>O297+Q297+R297+S297</f>
        <v>31.36</v>
      </c>
      <c r="U297" s="24">
        <f t="shared" si="39"/>
        <v>95.216537114546853</v>
      </c>
      <c r="V297" s="17">
        <f t="shared" si="40"/>
        <v>96.969696969696955</v>
      </c>
      <c r="W297" s="35">
        <f>(G297-P297)/G297*100</f>
        <v>91.914603679309565</v>
      </c>
      <c r="X297" s="35">
        <f>(H297-Q297)/H297*100</f>
        <v>87.783739166322732</v>
      </c>
      <c r="Y297" s="35">
        <f>(K297-T297)/K297*100</f>
        <v>29.401170643854122</v>
      </c>
    </row>
    <row r="298" spans="2:25">
      <c r="B298" s="16">
        <v>43949</v>
      </c>
      <c r="C298" s="25">
        <v>9987.7999999999993</v>
      </c>
      <c r="D298" s="24">
        <v>116.14</v>
      </c>
      <c r="E298" s="30">
        <v>1220.5999999999999</v>
      </c>
      <c r="F298" s="19">
        <v>30.5</v>
      </c>
      <c r="G298" s="18"/>
      <c r="H298" s="22"/>
      <c r="I298" s="18"/>
      <c r="J298" s="18"/>
      <c r="K298" s="22"/>
      <c r="L298" s="19"/>
      <c r="M298" s="18"/>
      <c r="N298" s="59">
        <v>54.3</v>
      </c>
      <c r="O298" s="19">
        <v>0.8</v>
      </c>
      <c r="P298" s="18"/>
      <c r="Q298" s="38"/>
      <c r="R298" s="18"/>
      <c r="S298" s="18"/>
      <c r="T298" s="21"/>
      <c r="U298" s="24">
        <f t="shared" si="39"/>
        <v>95.551368179583818</v>
      </c>
      <c r="V298" s="17">
        <f t="shared" si="40"/>
        <v>97.377049180327873</v>
      </c>
      <c r="W298" s="35"/>
      <c r="X298" s="35"/>
      <c r="Y298" s="35"/>
    </row>
    <row r="299" spans="2:25">
      <c r="B299" s="16">
        <v>43950</v>
      </c>
      <c r="C299" s="25">
        <v>10930.6</v>
      </c>
      <c r="D299" s="24">
        <v>92.68</v>
      </c>
      <c r="E299" s="30">
        <v>1178.8</v>
      </c>
      <c r="F299" s="19">
        <v>23.8</v>
      </c>
      <c r="G299" s="18">
        <v>46.72</v>
      </c>
      <c r="H299" s="22">
        <f>G299-F299</f>
        <v>22.919999999999998</v>
      </c>
      <c r="I299" s="18">
        <v>0.1</v>
      </c>
      <c r="J299" s="18">
        <v>0.19</v>
      </c>
      <c r="K299" s="22">
        <f t="shared" ref="K299:K301" si="54">G299+J299+I299</f>
        <v>47.01</v>
      </c>
      <c r="L299" s="19">
        <v>8.4</v>
      </c>
      <c r="M299" s="18">
        <v>12.83</v>
      </c>
      <c r="N299" s="59">
        <v>53.1</v>
      </c>
      <c r="O299" s="19">
        <v>0.4</v>
      </c>
      <c r="P299" s="18">
        <v>1.95</v>
      </c>
      <c r="Q299" s="38">
        <f>P299-O299</f>
        <v>1.5499999999999998</v>
      </c>
      <c r="R299" s="18">
        <v>0.32</v>
      </c>
      <c r="S299" s="18">
        <v>32.409999999999997</v>
      </c>
      <c r="T299" s="21">
        <f>O299+Q299+R299+S299</f>
        <v>34.679999999999993</v>
      </c>
      <c r="U299" s="24">
        <f t="shared" si="39"/>
        <v>95.495419070240928</v>
      </c>
      <c r="V299" s="17">
        <f t="shared" si="40"/>
        <v>98.319327731092443</v>
      </c>
      <c r="W299" s="35">
        <f>(G299-P299)/G299*100</f>
        <v>95.826198630136986</v>
      </c>
      <c r="X299" s="35">
        <f>(H299-Q299)/H299*100</f>
        <v>93.237347294938914</v>
      </c>
      <c r="Y299" s="35">
        <f>(K299-T299)/K299*100</f>
        <v>26.22846202935547</v>
      </c>
    </row>
    <row r="300" spans="2:25">
      <c r="B300" s="16">
        <v>43951</v>
      </c>
      <c r="C300" s="25">
        <v>9198.7000000000007</v>
      </c>
      <c r="D300" s="24">
        <v>99.75</v>
      </c>
      <c r="E300" s="30">
        <v>1316.7</v>
      </c>
      <c r="F300" s="19">
        <v>25.2</v>
      </c>
      <c r="G300" s="18"/>
      <c r="H300" s="22"/>
      <c r="I300" s="18"/>
      <c r="J300" s="18"/>
      <c r="K300" s="22"/>
      <c r="L300" s="19"/>
      <c r="M300" s="18"/>
      <c r="N300" s="59">
        <v>50.3</v>
      </c>
      <c r="O300" s="18">
        <v>1</v>
      </c>
      <c r="P300" s="18"/>
      <c r="Q300" s="38"/>
      <c r="R300" s="18"/>
      <c r="S300" s="18"/>
      <c r="T300" s="21"/>
      <c r="U300" s="24">
        <f t="shared" si="39"/>
        <v>96.179843548264614</v>
      </c>
      <c r="V300" s="17">
        <f t="shared" si="40"/>
        <v>96.031746031746039</v>
      </c>
      <c r="W300" s="35"/>
      <c r="X300" s="35"/>
      <c r="Y300" s="35"/>
    </row>
    <row r="301" spans="2:25">
      <c r="B301" s="16">
        <v>43952</v>
      </c>
      <c r="C301" s="25">
        <v>9174.7900000000009</v>
      </c>
      <c r="D301" s="24">
        <v>108.5</v>
      </c>
      <c r="E301" s="30">
        <v>1178</v>
      </c>
      <c r="F301" s="19">
        <v>25.4</v>
      </c>
      <c r="G301" s="18">
        <v>79.59</v>
      </c>
      <c r="H301" s="22">
        <f>G301-F301</f>
        <v>54.190000000000005</v>
      </c>
      <c r="I301" s="18">
        <v>0</v>
      </c>
      <c r="J301" s="18">
        <v>0.13</v>
      </c>
      <c r="K301" s="22">
        <f t="shared" si="54"/>
        <v>79.72</v>
      </c>
      <c r="L301" s="19"/>
      <c r="M301" s="18">
        <v>7.41</v>
      </c>
      <c r="N301" s="59">
        <v>43.2</v>
      </c>
      <c r="O301" s="18">
        <v>0.61699999999999999</v>
      </c>
      <c r="P301" s="18">
        <v>3.39</v>
      </c>
      <c r="Q301" s="38">
        <f>P301-O301</f>
        <v>2.7730000000000001</v>
      </c>
      <c r="R301" s="18">
        <v>0.76</v>
      </c>
      <c r="S301" s="18">
        <v>28.04</v>
      </c>
      <c r="T301" s="21">
        <f>O301+Q301+R301+S301</f>
        <v>32.19</v>
      </c>
      <c r="U301" s="24">
        <f t="shared" si="39"/>
        <v>96.332767402376902</v>
      </c>
      <c r="V301" s="17">
        <f t="shared" si="40"/>
        <v>97.570866141732282</v>
      </c>
      <c r="W301" s="35">
        <f>(G301-P301)/G301*100</f>
        <v>95.740670938560129</v>
      </c>
      <c r="X301" s="35">
        <f>(H301-Q301)/H301*100</f>
        <v>94.882819708433288</v>
      </c>
      <c r="Y301" s="35">
        <f>(K301-T301)/K301*100</f>
        <v>59.621174109382849</v>
      </c>
    </row>
    <row r="302" spans="2:25">
      <c r="B302" s="16">
        <v>43953</v>
      </c>
      <c r="C302" s="17">
        <v>9728.84</v>
      </c>
      <c r="D302" s="31">
        <v>117.2</v>
      </c>
      <c r="E302" s="17">
        <v>1440.3</v>
      </c>
      <c r="F302" s="19">
        <v>18.2</v>
      </c>
      <c r="G302" s="19"/>
      <c r="H302" s="22"/>
      <c r="I302" s="19"/>
      <c r="J302" s="19"/>
      <c r="K302" s="22"/>
      <c r="L302" s="19"/>
      <c r="M302" s="19"/>
      <c r="N302" s="59">
        <v>36.340000000000003</v>
      </c>
      <c r="O302" s="18">
        <v>0.70499999999999996</v>
      </c>
      <c r="P302" s="19"/>
      <c r="Q302" s="38"/>
      <c r="R302" s="19"/>
      <c r="S302" s="19"/>
      <c r="T302" s="21"/>
      <c r="U302" s="24">
        <f t="shared" si="39"/>
        <v>97.476914531694788</v>
      </c>
      <c r="V302" s="17">
        <f t="shared" si="40"/>
        <v>96.126373626373635</v>
      </c>
      <c r="W302" s="35"/>
      <c r="X302" s="35"/>
      <c r="Y302" s="35"/>
    </row>
    <row r="303" spans="2:25">
      <c r="B303" s="16">
        <v>43954</v>
      </c>
      <c r="C303" s="17">
        <v>9782.41</v>
      </c>
      <c r="D303" s="31">
        <v>119.91</v>
      </c>
      <c r="E303" s="17">
        <v>1297.5</v>
      </c>
      <c r="F303" s="19">
        <v>19.5</v>
      </c>
      <c r="G303" s="19"/>
      <c r="H303" s="22"/>
      <c r="I303" s="19"/>
      <c r="J303" s="19"/>
      <c r="K303" s="22"/>
      <c r="L303" s="19"/>
      <c r="M303" s="19"/>
      <c r="N303" s="59">
        <v>44.59</v>
      </c>
      <c r="O303" s="18">
        <v>0.58299999999999996</v>
      </c>
      <c r="P303" s="19"/>
      <c r="Q303" s="38"/>
      <c r="R303" s="19"/>
      <c r="S303" s="19"/>
      <c r="T303" s="21"/>
      <c r="U303" s="24">
        <f t="shared" si="39"/>
        <v>96.563391136801542</v>
      </c>
      <c r="V303" s="17">
        <f t="shared" si="40"/>
        <v>97.010256410256417</v>
      </c>
      <c r="W303" s="35"/>
      <c r="X303" s="35"/>
      <c r="Y303" s="35"/>
    </row>
    <row r="304" spans="2:25">
      <c r="B304" s="16">
        <v>43955</v>
      </c>
      <c r="C304" s="17">
        <v>10480.799999999999</v>
      </c>
      <c r="D304" s="24">
        <v>151.94999999999999</v>
      </c>
      <c r="E304" s="17">
        <v>1135.42</v>
      </c>
      <c r="F304" s="18">
        <v>24</v>
      </c>
      <c r="G304" s="18">
        <v>63.16</v>
      </c>
      <c r="H304" s="22">
        <f>G304-F304</f>
        <v>39.159999999999997</v>
      </c>
      <c r="I304" s="18">
        <v>0</v>
      </c>
      <c r="J304" s="18">
        <v>0</v>
      </c>
      <c r="K304" s="22">
        <f t="shared" ref="K304:K308" si="55">G304+J304+I304</f>
        <v>63.16</v>
      </c>
      <c r="L304" s="19"/>
      <c r="M304" s="18">
        <v>8.34</v>
      </c>
      <c r="N304" s="59">
        <v>46.57</v>
      </c>
      <c r="O304" s="18">
        <v>0.624</v>
      </c>
      <c r="P304" s="18">
        <v>4.88</v>
      </c>
      <c r="Q304" s="38">
        <f>P304-O304</f>
        <v>4.2560000000000002</v>
      </c>
      <c r="R304" s="18">
        <v>0</v>
      </c>
      <c r="S304" s="18">
        <v>24.5</v>
      </c>
      <c r="T304" s="21">
        <f>O304+Q304+R304+S304</f>
        <v>29.38</v>
      </c>
      <c r="U304" s="24">
        <f t="shared" si="39"/>
        <v>95.898434059643137</v>
      </c>
      <c r="V304" s="17">
        <f t="shared" si="40"/>
        <v>97.4</v>
      </c>
      <c r="W304" s="35">
        <f>(G304-P304)/G304*100</f>
        <v>92.273590880303985</v>
      </c>
      <c r="X304" s="35">
        <f>(H304-Q304)/H304*100</f>
        <v>89.131767109295197</v>
      </c>
      <c r="Y304" s="35">
        <f>(K304-T304)/K304*100</f>
        <v>53.483217226092471</v>
      </c>
    </row>
    <row r="305" spans="2:25">
      <c r="B305" s="16">
        <v>43956</v>
      </c>
      <c r="C305" s="17">
        <v>10676.9</v>
      </c>
      <c r="D305" s="24">
        <v>101.97</v>
      </c>
      <c r="E305" s="17">
        <v>1245.2</v>
      </c>
      <c r="F305" s="19">
        <v>25.1</v>
      </c>
      <c r="G305" s="18"/>
      <c r="H305" s="22"/>
      <c r="I305" s="18"/>
      <c r="J305" s="18"/>
      <c r="K305" s="22"/>
      <c r="L305" s="19"/>
      <c r="M305" s="18"/>
      <c r="N305" s="59">
        <v>46.59</v>
      </c>
      <c r="O305" s="18">
        <v>0.45400000000000001</v>
      </c>
      <c r="P305" s="18"/>
      <c r="Q305" s="38"/>
      <c r="R305" s="18"/>
      <c r="S305" s="18"/>
      <c r="T305" s="21"/>
      <c r="U305" s="24">
        <f t="shared" si="39"/>
        <v>96.258432380340523</v>
      </c>
      <c r="V305" s="17">
        <f t="shared" si="40"/>
        <v>98.191235059760956</v>
      </c>
      <c r="W305" s="35"/>
      <c r="X305" s="35"/>
      <c r="Y305" s="35"/>
    </row>
    <row r="306" spans="2:25">
      <c r="B306" s="16">
        <v>43957</v>
      </c>
      <c r="C306" s="17">
        <v>8494.5499999999993</v>
      </c>
      <c r="D306" s="24">
        <v>109.83</v>
      </c>
      <c r="E306" s="17">
        <v>1102.0999999999999</v>
      </c>
      <c r="F306" s="19">
        <v>42.4</v>
      </c>
      <c r="G306" s="18">
        <v>79.59</v>
      </c>
      <c r="H306" s="22">
        <f>G306-F306</f>
        <v>37.190000000000005</v>
      </c>
      <c r="I306" s="18">
        <v>0</v>
      </c>
      <c r="J306" s="18">
        <v>0.26</v>
      </c>
      <c r="K306" s="22">
        <f t="shared" si="55"/>
        <v>79.850000000000009</v>
      </c>
      <c r="L306" s="18">
        <v>8</v>
      </c>
      <c r="M306" s="18">
        <v>6.41</v>
      </c>
      <c r="N306" s="59">
        <v>38.380000000000003</v>
      </c>
      <c r="O306" s="18">
        <v>0.68600000000000005</v>
      </c>
      <c r="P306" s="18">
        <v>6.01</v>
      </c>
      <c r="Q306" s="38">
        <f>P306-O306</f>
        <v>5.3239999999999998</v>
      </c>
      <c r="R306" s="18">
        <v>0.27</v>
      </c>
      <c r="S306" s="18">
        <v>20.100000000000001</v>
      </c>
      <c r="T306" s="21">
        <f>O306+Q306+R306+S306</f>
        <v>26.380000000000003</v>
      </c>
      <c r="U306" s="24">
        <f t="shared" si="39"/>
        <v>96.517557390436423</v>
      </c>
      <c r="V306" s="17">
        <f t="shared" si="40"/>
        <v>98.382075471698116</v>
      </c>
      <c r="W306" s="35">
        <f>(G306-P306)/G306*100</f>
        <v>92.448800100515143</v>
      </c>
      <c r="X306" s="35">
        <f>(H306-Q306)/H306*100</f>
        <v>85.684323742941658</v>
      </c>
      <c r="Y306" s="35">
        <f>(K306-T306)/K306*100</f>
        <v>66.963055729492808</v>
      </c>
    </row>
    <row r="307" spans="2:25">
      <c r="B307" s="16">
        <v>43958</v>
      </c>
      <c r="C307" s="17">
        <v>9065.08</v>
      </c>
      <c r="D307" s="24">
        <v>116.4</v>
      </c>
      <c r="E307" s="17">
        <v>1275.4000000000001</v>
      </c>
      <c r="F307" s="19">
        <v>25.1</v>
      </c>
      <c r="G307" s="18"/>
      <c r="H307" s="22"/>
      <c r="I307" s="18"/>
      <c r="J307" s="18"/>
      <c r="K307" s="22"/>
      <c r="L307" s="18"/>
      <c r="M307" s="18"/>
      <c r="N307" s="59">
        <v>49.73</v>
      </c>
      <c r="O307" s="18">
        <v>0.68200000000000005</v>
      </c>
      <c r="P307" s="18"/>
      <c r="Q307" s="38"/>
      <c r="R307" s="18"/>
      <c r="S307" s="18"/>
      <c r="T307" s="21"/>
      <c r="U307" s="24">
        <f t="shared" si="39"/>
        <v>96.100831111808063</v>
      </c>
      <c r="V307" s="17">
        <f t="shared" si="40"/>
        <v>97.282868525896419</v>
      </c>
      <c r="W307" s="35"/>
      <c r="X307" s="35"/>
      <c r="Y307" s="35"/>
    </row>
    <row r="308" spans="2:25">
      <c r="B308" s="16">
        <v>43959</v>
      </c>
      <c r="C308" s="17">
        <v>9454.68</v>
      </c>
      <c r="D308" s="24">
        <v>110.25</v>
      </c>
      <c r="E308" s="17">
        <v>1130.98</v>
      </c>
      <c r="F308" s="19">
        <v>30.6</v>
      </c>
      <c r="G308" s="18">
        <v>79.59</v>
      </c>
      <c r="H308" s="22">
        <f>G308-F308</f>
        <v>48.99</v>
      </c>
      <c r="I308" s="18">
        <v>0</v>
      </c>
      <c r="J308" s="18">
        <v>0.33</v>
      </c>
      <c r="K308" s="22">
        <f t="shared" si="55"/>
        <v>79.92</v>
      </c>
      <c r="L308" s="18"/>
      <c r="M308" s="18">
        <v>9.8000000000000007</v>
      </c>
      <c r="N308" s="59">
        <v>51.19</v>
      </c>
      <c r="O308" s="18">
        <v>0.80300000000000005</v>
      </c>
      <c r="P308" s="18">
        <v>3.19</v>
      </c>
      <c r="Q308" s="38">
        <f>P308-O308</f>
        <v>2.387</v>
      </c>
      <c r="R308" s="18">
        <v>0.95</v>
      </c>
      <c r="S308" s="18">
        <v>35.39</v>
      </c>
      <c r="T308" s="21">
        <f>O308+Q308+R308+S308</f>
        <v>39.53</v>
      </c>
      <c r="U308" s="24">
        <f t="shared" si="39"/>
        <v>95.473836849457982</v>
      </c>
      <c r="V308" s="17">
        <f t="shared" si="40"/>
        <v>97.375816993464042</v>
      </c>
      <c r="W308" s="35">
        <f>(G308-P308)/G308*100</f>
        <v>95.991958788792559</v>
      </c>
      <c r="X308" s="35">
        <f>(H308-Q308)/H308*100</f>
        <v>95.127577056542151</v>
      </c>
      <c r="Y308" s="35">
        <f>(K308-T308)/K308*100</f>
        <v>50.538038038038039</v>
      </c>
    </row>
    <row r="309" spans="2:25">
      <c r="B309" s="16">
        <v>43960</v>
      </c>
      <c r="C309" s="17">
        <v>9367.8799999999992</v>
      </c>
      <c r="D309" s="24">
        <v>105.64</v>
      </c>
      <c r="E309" s="17">
        <v>1188.45</v>
      </c>
      <c r="F309" s="19">
        <v>24.2</v>
      </c>
      <c r="G309" s="18"/>
      <c r="H309" s="22"/>
      <c r="I309" s="18"/>
      <c r="J309" s="18"/>
      <c r="K309" s="22"/>
      <c r="L309" s="18"/>
      <c r="M309" s="18"/>
      <c r="N309" s="59">
        <v>55.89</v>
      </c>
      <c r="O309" s="18">
        <v>0.82399999999999995</v>
      </c>
      <c r="P309" s="18"/>
      <c r="Q309" s="38"/>
      <c r="R309" s="18"/>
      <c r="S309" s="18"/>
      <c r="T309" s="21"/>
      <c r="U309" s="24">
        <f t="shared" si="39"/>
        <v>95.297235895494126</v>
      </c>
      <c r="V309" s="17">
        <f t="shared" si="40"/>
        <v>96.595041322314046</v>
      </c>
      <c r="W309" s="35"/>
      <c r="X309" s="35"/>
      <c r="Y309" s="35"/>
    </row>
    <row r="310" spans="2:25">
      <c r="B310" s="16">
        <v>43961</v>
      </c>
      <c r="C310" s="17">
        <v>9502.1</v>
      </c>
      <c r="D310" s="24">
        <v>134.01</v>
      </c>
      <c r="E310" s="17">
        <v>1241.9000000000001</v>
      </c>
      <c r="F310" s="19">
        <v>25.8</v>
      </c>
      <c r="G310" s="19"/>
      <c r="H310" s="22"/>
      <c r="I310" s="19"/>
      <c r="J310" s="19"/>
      <c r="K310" s="22"/>
      <c r="L310" s="18"/>
      <c r="M310" s="18"/>
      <c r="N310" s="59">
        <v>50.75</v>
      </c>
      <c r="O310" s="18">
        <v>0.77500000000000002</v>
      </c>
      <c r="P310" s="18"/>
      <c r="Q310" s="38"/>
      <c r="R310" s="18"/>
      <c r="S310" s="18"/>
      <c r="T310" s="21"/>
      <c r="U310" s="24">
        <f t="shared" si="39"/>
        <v>95.913519607053715</v>
      </c>
      <c r="V310" s="17">
        <f t="shared" si="40"/>
        <v>96.996124031007753</v>
      </c>
      <c r="W310" s="35"/>
      <c r="X310" s="35"/>
      <c r="Y310" s="35"/>
    </row>
    <row r="311" spans="2:25">
      <c r="B311" s="16">
        <v>43962</v>
      </c>
      <c r="C311" s="17">
        <v>9853.31</v>
      </c>
      <c r="D311" s="24">
        <v>97.8</v>
      </c>
      <c r="E311" s="17">
        <v>1141.98</v>
      </c>
      <c r="F311" s="19">
        <v>22.4</v>
      </c>
      <c r="G311" s="19">
        <v>78.099999999999994</v>
      </c>
      <c r="H311" s="22">
        <f>G311-F311</f>
        <v>55.699999999999996</v>
      </c>
      <c r="I311" s="18">
        <v>0</v>
      </c>
      <c r="J311" s="18">
        <v>0.09</v>
      </c>
      <c r="K311" s="22">
        <f t="shared" ref="K311:K313" si="56">G311+J311+I311</f>
        <v>78.19</v>
      </c>
      <c r="L311" s="18"/>
      <c r="M311" s="18">
        <v>8.8699999999999992</v>
      </c>
      <c r="N311" s="59">
        <v>57.21</v>
      </c>
      <c r="O311" s="18">
        <v>0.85099999999999998</v>
      </c>
      <c r="P311" s="18">
        <v>3.39</v>
      </c>
      <c r="Q311" s="38">
        <f>P311-O311</f>
        <v>2.5390000000000001</v>
      </c>
      <c r="R311" s="18">
        <v>2.44</v>
      </c>
      <c r="S311" s="18">
        <v>17.920000000000002</v>
      </c>
      <c r="T311" s="21">
        <f>O311+Q311+R311+S311</f>
        <v>23.75</v>
      </c>
      <c r="U311" s="24">
        <f t="shared" si="39"/>
        <v>94.990280039930639</v>
      </c>
      <c r="V311" s="17">
        <f t="shared" si="40"/>
        <v>96.200892857142861</v>
      </c>
      <c r="W311" s="35">
        <f>(G311-P311)/G311*100</f>
        <v>95.659411011523687</v>
      </c>
      <c r="X311" s="35">
        <f>(H311-Q311)/H311*100</f>
        <v>95.441651705565519</v>
      </c>
      <c r="Y311" s="35">
        <f>(K311-T311)/K311*100</f>
        <v>69.625271773884123</v>
      </c>
    </row>
    <row r="312" spans="2:25">
      <c r="B312" s="16">
        <v>43963</v>
      </c>
      <c r="C312" s="17">
        <v>9605.68</v>
      </c>
      <c r="D312" s="24">
        <v>45.09</v>
      </c>
      <c r="E312" s="17">
        <v>1466</v>
      </c>
      <c r="F312" s="19">
        <v>24.2</v>
      </c>
      <c r="G312" s="19"/>
      <c r="H312" s="22"/>
      <c r="I312" s="18"/>
      <c r="J312" s="18"/>
      <c r="K312" s="22"/>
      <c r="L312" s="18"/>
      <c r="M312" s="18"/>
      <c r="N312" s="59">
        <v>50.55</v>
      </c>
      <c r="O312" s="18">
        <v>0.71399999999999997</v>
      </c>
      <c r="P312" s="18"/>
      <c r="Q312" s="38"/>
      <c r="R312" s="18"/>
      <c r="S312" s="18"/>
      <c r="T312" s="21"/>
      <c r="U312" s="24">
        <f t="shared" si="39"/>
        <v>96.5518417462483</v>
      </c>
      <c r="V312" s="17">
        <f t="shared" si="40"/>
        <v>97.049586776859513</v>
      </c>
      <c r="W312" s="35"/>
      <c r="X312" s="35"/>
      <c r="Y312" s="35"/>
    </row>
    <row r="313" spans="2:25">
      <c r="B313" s="16">
        <v>43964</v>
      </c>
      <c r="C313" s="17">
        <v>9357.4599999999991</v>
      </c>
      <c r="D313" s="24">
        <v>26.98</v>
      </c>
      <c r="E313" s="17">
        <v>1059.4000000000001</v>
      </c>
      <c r="F313" s="19">
        <v>21.8</v>
      </c>
      <c r="G313" s="18">
        <v>63.16</v>
      </c>
      <c r="H313" s="22">
        <f>G313-F313</f>
        <v>41.36</v>
      </c>
      <c r="I313" s="18">
        <v>0</v>
      </c>
      <c r="J313" s="18">
        <v>0.06</v>
      </c>
      <c r="K313" s="22">
        <f t="shared" si="56"/>
        <v>63.22</v>
      </c>
      <c r="L313" s="18">
        <v>8.5</v>
      </c>
      <c r="M313" s="18">
        <v>9.2100000000000009</v>
      </c>
      <c r="N313" s="59">
        <v>60.4</v>
      </c>
      <c r="O313" s="18">
        <v>0.79100000000000004</v>
      </c>
      <c r="P313" s="18">
        <v>3.39</v>
      </c>
      <c r="Q313" s="38">
        <f>P313-O313</f>
        <v>2.5990000000000002</v>
      </c>
      <c r="R313" s="18">
        <v>7.51</v>
      </c>
      <c r="S313" s="18">
        <v>16.39</v>
      </c>
      <c r="T313" s="21">
        <f>O313+Q313+R313+S313</f>
        <v>27.29</v>
      </c>
      <c r="U313" s="24">
        <f t="shared" si="39"/>
        <v>94.298659618652067</v>
      </c>
      <c r="V313" s="17">
        <f t="shared" si="40"/>
        <v>96.37155963302753</v>
      </c>
      <c r="W313" s="35">
        <f>(G313-P313)/G313*100</f>
        <v>94.632678910702978</v>
      </c>
      <c r="X313" s="35">
        <f>(H313-Q313)/H313*100</f>
        <v>93.716150870406182</v>
      </c>
      <c r="Y313" s="35">
        <f>(K313-T313)/K313*100</f>
        <v>56.833280607402727</v>
      </c>
    </row>
    <row r="314" spans="2:25">
      <c r="B314" s="16">
        <v>43965</v>
      </c>
      <c r="C314" s="17">
        <v>5734.93</v>
      </c>
      <c r="D314" s="24">
        <v>23.92</v>
      </c>
      <c r="E314" s="17">
        <v>1194.3800000000001</v>
      </c>
      <c r="F314" s="19">
        <v>25.9</v>
      </c>
      <c r="G314" s="18"/>
      <c r="H314" s="22"/>
      <c r="I314" s="19"/>
      <c r="J314" s="19"/>
      <c r="K314" s="22"/>
      <c r="L314" s="18"/>
      <c r="M314" s="18"/>
      <c r="N314" s="59">
        <v>53.66</v>
      </c>
      <c r="O314" s="18">
        <v>1.1000000000000001</v>
      </c>
      <c r="P314" s="18"/>
      <c r="Q314" s="38"/>
      <c r="R314" s="18"/>
      <c r="S314" s="18"/>
      <c r="T314" s="21"/>
      <c r="U314" s="24">
        <f t="shared" si="39"/>
        <v>95.507292486478335</v>
      </c>
      <c r="V314" s="17">
        <f t="shared" si="40"/>
        <v>95.752895752895753</v>
      </c>
      <c r="W314" s="35"/>
      <c r="X314" s="35"/>
      <c r="Y314" s="35"/>
    </row>
    <row r="315" spans="2:25">
      <c r="B315" s="16">
        <v>43966</v>
      </c>
      <c r="C315" s="17">
        <v>5333.4</v>
      </c>
      <c r="D315" s="24">
        <v>88.46</v>
      </c>
      <c r="E315" s="17">
        <v>1039.9000000000001</v>
      </c>
      <c r="F315" s="19">
        <v>30.1</v>
      </c>
      <c r="G315" s="18">
        <v>79.59</v>
      </c>
      <c r="H315" s="22">
        <f>G315-F315</f>
        <v>49.49</v>
      </c>
      <c r="I315" s="18">
        <v>0</v>
      </c>
      <c r="J315" s="18">
        <v>0.08</v>
      </c>
      <c r="K315" s="22">
        <f t="shared" ref="K315" si="57">G315+J315+I315</f>
        <v>79.67</v>
      </c>
      <c r="L315" s="18"/>
      <c r="M315" s="18">
        <v>7.29</v>
      </c>
      <c r="N315" s="59">
        <v>53.46</v>
      </c>
      <c r="O315" s="18">
        <v>0.92100000000000004</v>
      </c>
      <c r="P315" s="18">
        <v>3.57</v>
      </c>
      <c r="Q315" s="38">
        <f>P315-O315</f>
        <v>2.649</v>
      </c>
      <c r="R315" s="18">
        <v>19.16</v>
      </c>
      <c r="S315" s="18">
        <v>14.3</v>
      </c>
      <c r="T315" s="21">
        <f>O315+Q315+R315+S315</f>
        <v>37.03</v>
      </c>
      <c r="U315" s="24">
        <f t="shared" si="39"/>
        <v>94.859121069333582</v>
      </c>
      <c r="V315" s="17">
        <f t="shared" si="40"/>
        <v>96.940199335548172</v>
      </c>
      <c r="W315" s="35">
        <f>(G315-P315)/G315*100</f>
        <v>95.514511873350926</v>
      </c>
      <c r="X315" s="35">
        <f>(H315-Q315)/H315*100</f>
        <v>94.647403515861782</v>
      </c>
      <c r="Y315" s="35">
        <f>(K315-T315)/K315*100</f>
        <v>53.520773189406299</v>
      </c>
    </row>
    <row r="316" spans="2:25">
      <c r="B316" s="16">
        <v>43967</v>
      </c>
      <c r="C316" s="17">
        <v>5711.79</v>
      </c>
      <c r="D316" s="24">
        <v>78.459999999999994</v>
      </c>
      <c r="E316" s="17">
        <v>1156.3</v>
      </c>
      <c r="F316" s="19">
        <v>21.1</v>
      </c>
      <c r="G316" s="18"/>
      <c r="H316" s="22"/>
      <c r="I316" s="18"/>
      <c r="J316" s="18"/>
      <c r="K316" s="22"/>
      <c r="L316" s="18"/>
      <c r="M316" s="18"/>
      <c r="N316" s="59">
        <v>57.81</v>
      </c>
      <c r="O316" s="18">
        <v>1.1000000000000001</v>
      </c>
      <c r="P316" s="18"/>
      <c r="Q316" s="38"/>
      <c r="R316" s="18"/>
      <c r="S316" s="18"/>
      <c r="T316" s="21"/>
      <c r="U316" s="24">
        <f t="shared" si="39"/>
        <v>95.000432413733463</v>
      </c>
      <c r="V316" s="17">
        <f t="shared" si="40"/>
        <v>94.786729857819893</v>
      </c>
      <c r="W316" s="35"/>
      <c r="X316" s="35"/>
      <c r="Y316" s="35"/>
    </row>
    <row r="317" spans="2:25">
      <c r="B317" s="16">
        <v>43968</v>
      </c>
      <c r="C317" s="17">
        <v>6998.08</v>
      </c>
      <c r="D317" s="24">
        <v>55.17</v>
      </c>
      <c r="E317" s="17">
        <v>1167.5</v>
      </c>
      <c r="F317" s="19">
        <v>18.399999999999999</v>
      </c>
      <c r="G317" s="18"/>
      <c r="H317" s="22"/>
      <c r="I317" s="18"/>
      <c r="J317" s="18"/>
      <c r="K317" s="22"/>
      <c r="L317" s="18"/>
      <c r="M317" s="18"/>
      <c r="N317" s="59">
        <v>53.19</v>
      </c>
      <c r="O317" s="18">
        <v>0.86499999999999999</v>
      </c>
      <c r="P317" s="18"/>
      <c r="Q317" s="38"/>
      <c r="R317" s="18"/>
      <c r="S317" s="18"/>
      <c r="T317" s="21"/>
      <c r="U317" s="24">
        <f t="shared" si="39"/>
        <v>95.444111349036405</v>
      </c>
      <c r="V317" s="17">
        <f t="shared" si="40"/>
        <v>95.298913043478279</v>
      </c>
      <c r="W317" s="35"/>
      <c r="X317" s="35"/>
      <c r="Y317" s="35"/>
    </row>
    <row r="318" spans="2:25">
      <c r="B318" s="16">
        <v>43969</v>
      </c>
      <c r="C318" s="17">
        <v>8513.4</v>
      </c>
      <c r="D318" s="24">
        <v>86.89</v>
      </c>
      <c r="E318" s="17">
        <v>1167.5</v>
      </c>
      <c r="F318" s="19">
        <v>16.7</v>
      </c>
      <c r="G318" s="18">
        <v>59.47</v>
      </c>
      <c r="H318" s="22">
        <f>G318-F318</f>
        <v>42.769999999999996</v>
      </c>
      <c r="I318" s="18">
        <v>0.09</v>
      </c>
      <c r="J318" s="18">
        <v>0.13</v>
      </c>
      <c r="K318" s="22">
        <f t="shared" ref="K318" si="58">G318+J318+I318</f>
        <v>59.690000000000005</v>
      </c>
      <c r="L318" s="18"/>
      <c r="M318" s="18">
        <v>5.34</v>
      </c>
      <c r="N318" s="59">
        <v>62.27</v>
      </c>
      <c r="O318" s="18">
        <v>0.53200000000000003</v>
      </c>
      <c r="P318" s="18">
        <v>3.84</v>
      </c>
      <c r="Q318" s="38">
        <f>P318-O318</f>
        <v>3.3079999999999998</v>
      </c>
      <c r="R318" s="18">
        <v>6.68</v>
      </c>
      <c r="S318" s="18">
        <v>5.0999999999999996</v>
      </c>
      <c r="T318" s="21">
        <f>O318+Q318+R318+S318</f>
        <v>15.62</v>
      </c>
      <c r="U318" s="24">
        <f t="shared" si="39"/>
        <v>94.666381156316916</v>
      </c>
      <c r="V318" s="17">
        <f t="shared" si="40"/>
        <v>96.814371257485035</v>
      </c>
      <c r="W318" s="35">
        <f>(G318-P318)/G318*100</f>
        <v>93.542962838405913</v>
      </c>
      <c r="X318" s="35">
        <f>(H318-Q318)/H318*100</f>
        <v>92.26560673369184</v>
      </c>
      <c r="Y318" s="35">
        <f>(K318-T318)/K318*100</f>
        <v>73.831462556542135</v>
      </c>
    </row>
    <row r="319" spans="2:25">
      <c r="B319" s="16">
        <v>43970</v>
      </c>
      <c r="C319" s="17">
        <v>9755.2999999999993</v>
      </c>
      <c r="D319" s="24">
        <v>75.09</v>
      </c>
      <c r="E319" s="17">
        <v>1308.2</v>
      </c>
      <c r="F319" s="19">
        <v>19.600000000000001</v>
      </c>
      <c r="G319" s="18"/>
      <c r="H319" s="22"/>
      <c r="I319" s="18"/>
      <c r="J319" s="18"/>
      <c r="K319" s="22"/>
      <c r="L319" s="18"/>
      <c r="M319" s="18"/>
      <c r="N319" s="59">
        <v>53.6</v>
      </c>
      <c r="O319" s="18">
        <v>1.02</v>
      </c>
      <c r="P319" s="18"/>
      <c r="Q319" s="38"/>
      <c r="R319" s="18"/>
      <c r="S319" s="18"/>
      <c r="T319" s="21"/>
      <c r="U319" s="24">
        <f t="shared" si="39"/>
        <v>95.902767160984567</v>
      </c>
      <c r="V319" s="17">
        <f t="shared" si="40"/>
        <v>94.795918367346943</v>
      </c>
      <c r="W319" s="35"/>
      <c r="X319" s="35"/>
      <c r="Y319" s="35"/>
    </row>
    <row r="320" spans="2:25">
      <c r="B320" s="16">
        <v>43971</v>
      </c>
      <c r="C320" s="17">
        <v>7797.39</v>
      </c>
      <c r="D320" s="24">
        <v>59.02</v>
      </c>
      <c r="E320" s="17">
        <v>1116.52</v>
      </c>
      <c r="F320" s="19">
        <v>22.7</v>
      </c>
      <c r="G320" s="18">
        <v>76.13</v>
      </c>
      <c r="H320" s="22">
        <f>G320-F320</f>
        <v>53.429999999999993</v>
      </c>
      <c r="I320" s="18">
        <v>0</v>
      </c>
      <c r="J320" s="18">
        <v>0.12</v>
      </c>
      <c r="K320" s="22">
        <f>G320+J320+I320</f>
        <v>76.25</v>
      </c>
      <c r="L320" s="18">
        <v>8.1</v>
      </c>
      <c r="M320" s="18">
        <v>6.63</v>
      </c>
      <c r="N320" s="59">
        <v>56.5</v>
      </c>
      <c r="O320" s="18">
        <v>2.6</v>
      </c>
      <c r="P320" s="18">
        <v>4.88</v>
      </c>
      <c r="Q320" s="38">
        <f>P320-O320</f>
        <v>2.2799999999999998</v>
      </c>
      <c r="R320" s="18">
        <v>9.86</v>
      </c>
      <c r="S320" s="18">
        <v>5.26</v>
      </c>
      <c r="T320" s="21">
        <f>O320+Q320+R320+S320</f>
        <v>20</v>
      </c>
      <c r="U320" s="24">
        <f t="shared" si="39"/>
        <v>94.939633862358036</v>
      </c>
      <c r="V320" s="17">
        <f t="shared" si="40"/>
        <v>88.54625550660792</v>
      </c>
      <c r="W320" s="35">
        <f>(G320-P320)/G320*100</f>
        <v>93.589911992644176</v>
      </c>
      <c r="X320" s="35">
        <f>(H320-Q320)/H320*100</f>
        <v>95.732734418865803</v>
      </c>
      <c r="Y320" s="35">
        <f>(K320-T320)/K320*100</f>
        <v>73.770491803278688</v>
      </c>
    </row>
    <row r="321" spans="2:25">
      <c r="B321" s="16">
        <v>43972</v>
      </c>
      <c r="C321" s="17">
        <v>8406.49</v>
      </c>
      <c r="D321" s="24">
        <v>96.07</v>
      </c>
      <c r="E321" s="17">
        <v>1104.4000000000001</v>
      </c>
      <c r="F321" s="19">
        <v>16.5</v>
      </c>
      <c r="G321" s="18"/>
      <c r="H321" s="22"/>
      <c r="I321" s="18"/>
      <c r="J321" s="18"/>
      <c r="K321" s="22"/>
      <c r="L321" s="18"/>
      <c r="M321" s="18"/>
      <c r="N321" s="59">
        <v>55.29</v>
      </c>
      <c r="O321" s="18">
        <v>6.13</v>
      </c>
      <c r="P321" s="18"/>
      <c r="Q321" s="38"/>
      <c r="R321" s="18"/>
      <c r="S321" s="18"/>
      <c r="T321" s="21"/>
      <c r="U321" s="24">
        <f t="shared" si="39"/>
        <v>94.993661716769296</v>
      </c>
      <c r="V321" s="17">
        <f t="shared" si="40"/>
        <v>62.848484848484851</v>
      </c>
      <c r="W321" s="35"/>
      <c r="X321" s="35"/>
      <c r="Y321" s="35"/>
    </row>
    <row r="322" spans="2:25">
      <c r="B322" s="16">
        <v>43973</v>
      </c>
      <c r="C322" s="17">
        <v>8684.9599999999991</v>
      </c>
      <c r="D322" s="24">
        <v>82.45</v>
      </c>
      <c r="E322" s="17">
        <v>1169.94</v>
      </c>
      <c r="F322" s="18">
        <v>15</v>
      </c>
      <c r="G322" s="18">
        <v>49.22</v>
      </c>
      <c r="H322" s="22">
        <f t="shared" ref="H322:H377" si="59">G322-F322</f>
        <v>34.22</v>
      </c>
      <c r="I322" s="18">
        <v>0</v>
      </c>
      <c r="J322" s="18">
        <v>0</v>
      </c>
      <c r="K322" s="22">
        <f t="shared" ref="K322:K377" si="60">G322+J322+I322</f>
        <v>49.22</v>
      </c>
      <c r="L322" s="18"/>
      <c r="M322" s="18">
        <v>7.2</v>
      </c>
      <c r="N322" s="59">
        <v>59.07</v>
      </c>
      <c r="O322" s="18">
        <v>0.745</v>
      </c>
      <c r="P322" s="18">
        <v>3.2</v>
      </c>
      <c r="Q322" s="38">
        <f t="shared" ref="Q322:Q377" si="61">P322-O322</f>
        <v>2.4550000000000001</v>
      </c>
      <c r="R322" s="18">
        <v>9.9</v>
      </c>
      <c r="S322" s="18">
        <v>4.2699999999999996</v>
      </c>
      <c r="T322" s="21">
        <f t="shared" ref="T322:T377" si="62">O322+Q322+R322+S322</f>
        <v>17.37</v>
      </c>
      <c r="U322" s="24">
        <f t="shared" si="39"/>
        <v>94.95102312939126</v>
      </c>
      <c r="V322" s="17">
        <f t="shared" si="40"/>
        <v>95.033333333333331</v>
      </c>
      <c r="W322" s="35">
        <f>(G322-P322)/G322*100</f>
        <v>93.498577813896787</v>
      </c>
      <c r="X322" s="35">
        <f>(H322-Q322)/H322*100</f>
        <v>92.825832846288719</v>
      </c>
      <c r="Y322" s="35">
        <f>(K322-T322)/K322*100</f>
        <v>64.70946769605851</v>
      </c>
    </row>
    <row r="323" spans="2:25">
      <c r="B323" s="16">
        <v>43974</v>
      </c>
      <c r="C323" s="17">
        <v>9036.23</v>
      </c>
      <c r="D323" s="24">
        <v>40.42</v>
      </c>
      <c r="E323" s="17">
        <v>1086.72</v>
      </c>
      <c r="F323" s="19">
        <v>17.100000000000001</v>
      </c>
      <c r="G323" s="18"/>
      <c r="H323" s="22"/>
      <c r="I323" s="18"/>
      <c r="J323" s="18"/>
      <c r="K323" s="22"/>
      <c r="L323" s="18"/>
      <c r="M323" s="18"/>
      <c r="N323" s="59">
        <v>61.18</v>
      </c>
      <c r="O323" s="18">
        <v>0.56999999999999995</v>
      </c>
      <c r="P323" s="18"/>
      <c r="Q323" s="38"/>
      <c r="R323" s="18"/>
      <c r="S323" s="18"/>
      <c r="T323" s="21"/>
      <c r="U323" s="24">
        <f t="shared" si="39"/>
        <v>94.370214958775023</v>
      </c>
      <c r="V323" s="17">
        <f t="shared" si="40"/>
        <v>96.666666666666671</v>
      </c>
      <c r="W323" s="35"/>
      <c r="X323" s="35"/>
      <c r="Y323" s="35"/>
    </row>
    <row r="324" spans="2:25">
      <c r="B324" s="16">
        <v>43975</v>
      </c>
      <c r="C324" s="17">
        <v>8556.06</v>
      </c>
      <c r="D324" s="24">
        <v>82.97</v>
      </c>
      <c r="E324" s="17">
        <v>1120.8</v>
      </c>
      <c r="F324" s="18">
        <v>21</v>
      </c>
      <c r="G324" s="18"/>
      <c r="H324" s="22"/>
      <c r="I324" s="18"/>
      <c r="J324" s="18"/>
      <c r="K324" s="22"/>
      <c r="L324" s="18"/>
      <c r="M324" s="18"/>
      <c r="N324" s="59">
        <v>61.87</v>
      </c>
      <c r="O324" s="18">
        <v>0.91700000000000004</v>
      </c>
      <c r="P324" s="18"/>
      <c r="Q324" s="38"/>
      <c r="R324" s="18"/>
      <c r="S324" s="18"/>
      <c r="T324" s="21"/>
      <c r="U324" s="24">
        <f t="shared" si="39"/>
        <v>94.479835831548911</v>
      </c>
      <c r="V324" s="17">
        <f t="shared" si="40"/>
        <v>95.633333333333326</v>
      </c>
      <c r="W324" s="35"/>
      <c r="X324" s="35"/>
      <c r="Y324" s="35"/>
    </row>
    <row r="325" spans="2:25">
      <c r="B325" s="16">
        <v>43976</v>
      </c>
      <c r="C325" s="17">
        <v>9428.6</v>
      </c>
      <c r="D325" s="24">
        <v>89.71</v>
      </c>
      <c r="E325" s="17">
        <v>1154.4000000000001</v>
      </c>
      <c r="F325" s="19">
        <v>26.3</v>
      </c>
      <c r="G325" s="18">
        <v>50.08</v>
      </c>
      <c r="H325" s="22">
        <f t="shared" si="59"/>
        <v>23.779999999999998</v>
      </c>
      <c r="I325" s="18">
        <v>0</v>
      </c>
      <c r="J325" s="18">
        <v>0.08</v>
      </c>
      <c r="K325" s="22">
        <f t="shared" si="60"/>
        <v>50.16</v>
      </c>
      <c r="L325" s="18"/>
      <c r="M325" s="18">
        <v>8.0399999999999991</v>
      </c>
      <c r="N325" s="59">
        <v>53.53</v>
      </c>
      <c r="O325" s="18">
        <v>0.85599999999999998</v>
      </c>
      <c r="P325" s="18">
        <v>2.96</v>
      </c>
      <c r="Q325" s="38">
        <f t="shared" si="61"/>
        <v>2.1040000000000001</v>
      </c>
      <c r="R325" s="18">
        <v>4.53</v>
      </c>
      <c r="S325" s="18">
        <v>13.19</v>
      </c>
      <c r="T325" s="21">
        <f t="shared" si="62"/>
        <v>20.68</v>
      </c>
      <c r="U325" s="24">
        <f t="shared" si="39"/>
        <v>95.362959112959118</v>
      </c>
      <c r="V325" s="17">
        <f t="shared" si="40"/>
        <v>96.745247148288968</v>
      </c>
      <c r="W325" s="35">
        <f>(G325-P325)/G325*100</f>
        <v>94.089456869009581</v>
      </c>
      <c r="X325" s="35">
        <f>(H325-Q325)/H325*100</f>
        <v>91.152228763666955</v>
      </c>
      <c r="Y325" s="35">
        <f>(K325-T325)/K325*100</f>
        <v>58.771929824561397</v>
      </c>
    </row>
    <row r="326" spans="2:25">
      <c r="B326" s="16">
        <v>43977</v>
      </c>
      <c r="C326" s="17">
        <v>9537.77</v>
      </c>
      <c r="D326" s="24">
        <v>89.23</v>
      </c>
      <c r="E326" s="17">
        <v>1173.3</v>
      </c>
      <c r="F326" s="19">
        <v>15.4</v>
      </c>
      <c r="G326" s="18"/>
      <c r="H326" s="22"/>
      <c r="I326" s="18"/>
      <c r="J326" s="18"/>
      <c r="K326" s="22"/>
      <c r="L326" s="18"/>
      <c r="M326" s="18"/>
      <c r="N326" s="59">
        <v>59.51</v>
      </c>
      <c r="O326" s="18">
        <v>0.28499999999999998</v>
      </c>
      <c r="P326" s="18"/>
      <c r="Q326" s="38"/>
      <c r="R326" s="18"/>
      <c r="S326" s="18"/>
      <c r="T326" s="21"/>
      <c r="U326" s="24">
        <f t="shared" ref="U326:U364" si="63">(E326-N326)/E326*100</f>
        <v>94.927980908548534</v>
      </c>
      <c r="V326" s="17">
        <f t="shared" ref="V326:V364" si="64">(F326-O326)/F326*100</f>
        <v>98.149350649350652</v>
      </c>
      <c r="W326" s="35"/>
      <c r="X326" s="35"/>
      <c r="Y326" s="35"/>
    </row>
    <row r="327" spans="2:25">
      <c r="B327" s="16">
        <v>43978</v>
      </c>
      <c r="C327" s="17">
        <v>8913.81</v>
      </c>
      <c r="D327" s="24">
        <v>67.290000000000006</v>
      </c>
      <c r="E327" s="17">
        <v>1060.0999999999999</v>
      </c>
      <c r="F327" s="19">
        <v>19.3</v>
      </c>
      <c r="G327" s="18">
        <v>48.22</v>
      </c>
      <c r="H327" s="22">
        <f t="shared" si="59"/>
        <v>28.919999999999998</v>
      </c>
      <c r="I327" s="18">
        <v>0.7</v>
      </c>
      <c r="J327" s="18">
        <v>0.06</v>
      </c>
      <c r="K327" s="22">
        <f t="shared" si="60"/>
        <v>48.980000000000004</v>
      </c>
      <c r="L327" s="18">
        <v>8</v>
      </c>
      <c r="M327" s="18">
        <v>16.77</v>
      </c>
      <c r="N327" s="59">
        <v>50.12</v>
      </c>
      <c r="O327" s="18">
        <v>0.74399999999999999</v>
      </c>
      <c r="P327" s="18">
        <v>3.13</v>
      </c>
      <c r="Q327" s="38">
        <f t="shared" si="61"/>
        <v>2.3860000000000001</v>
      </c>
      <c r="R327" s="18">
        <v>0.89</v>
      </c>
      <c r="S327" s="18">
        <v>12.67</v>
      </c>
      <c r="T327" s="21">
        <f t="shared" si="62"/>
        <v>16.689999999999998</v>
      </c>
      <c r="U327" s="24">
        <f t="shared" si="63"/>
        <v>95.272144137345535</v>
      </c>
      <c r="V327" s="17">
        <f t="shared" si="64"/>
        <v>96.145077720207254</v>
      </c>
      <c r="W327" s="35">
        <f>(G327-P327)/G327*100</f>
        <v>93.508917461634169</v>
      </c>
      <c r="X327" s="35">
        <f>(H327-Q327)/H327*100</f>
        <v>91.749654218533891</v>
      </c>
      <c r="Y327" s="35">
        <f>(K327-T327)/K327*100</f>
        <v>65.924867292772575</v>
      </c>
    </row>
    <row r="328" spans="2:25">
      <c r="B328" s="16">
        <v>43979</v>
      </c>
      <c r="C328" s="17">
        <v>8310.9599999999991</v>
      </c>
      <c r="D328" s="24">
        <v>240.67</v>
      </c>
      <c r="E328" s="17">
        <v>1080.9000000000001</v>
      </c>
      <c r="F328" s="19">
        <v>17.5</v>
      </c>
      <c r="G328" s="18"/>
      <c r="H328" s="22"/>
      <c r="I328" s="18"/>
      <c r="J328" s="18"/>
      <c r="K328" s="22"/>
      <c r="L328" s="18"/>
      <c r="M328" s="18"/>
      <c r="N328" s="59">
        <v>49.27</v>
      </c>
      <c r="O328" s="18">
        <v>0.59199999999999997</v>
      </c>
      <c r="P328" s="18"/>
      <c r="Q328" s="38"/>
      <c r="R328" s="18"/>
      <c r="S328" s="18"/>
      <c r="T328" s="21"/>
      <c r="U328" s="24">
        <f t="shared" si="63"/>
        <v>95.441761495050429</v>
      </c>
      <c r="V328" s="17">
        <f t="shared" si="64"/>
        <v>96.617142857142866</v>
      </c>
      <c r="W328" s="35"/>
      <c r="X328" s="35"/>
      <c r="Y328" s="35"/>
    </row>
    <row r="329" spans="2:25">
      <c r="B329" s="16">
        <v>43980</v>
      </c>
      <c r="C329" s="17">
        <v>9052</v>
      </c>
      <c r="D329" s="24">
        <v>100.99</v>
      </c>
      <c r="E329" s="17">
        <v>1168.9000000000001</v>
      </c>
      <c r="F329" s="19">
        <v>18.600000000000001</v>
      </c>
      <c r="G329" s="18">
        <v>43.73</v>
      </c>
      <c r="H329" s="22">
        <f t="shared" si="59"/>
        <v>25.129999999999995</v>
      </c>
      <c r="I329" s="18">
        <v>0.16</v>
      </c>
      <c r="J329" s="18">
        <v>7.0000000000000007E-2</v>
      </c>
      <c r="K329" s="22">
        <f t="shared" si="60"/>
        <v>43.959999999999994</v>
      </c>
      <c r="L329" s="18"/>
      <c r="M329" s="18">
        <v>7.29</v>
      </c>
      <c r="N329" s="59">
        <v>44.69</v>
      </c>
      <c r="O329" s="18">
        <v>0.42399999999999999</v>
      </c>
      <c r="P329" s="18">
        <v>3.67</v>
      </c>
      <c r="Q329" s="38">
        <f t="shared" si="61"/>
        <v>3.246</v>
      </c>
      <c r="R329" s="18">
        <v>1.25</v>
      </c>
      <c r="S329" s="18">
        <v>17.350000000000001</v>
      </c>
      <c r="T329" s="21">
        <f t="shared" si="62"/>
        <v>22.270000000000003</v>
      </c>
      <c r="U329" s="24">
        <f t="shared" si="63"/>
        <v>96.176747369321575</v>
      </c>
      <c r="V329" s="17">
        <f t="shared" si="64"/>
        <v>97.720430107526894</v>
      </c>
      <c r="W329" s="35">
        <f>(G329-P329)/G329*100</f>
        <v>91.607592042076362</v>
      </c>
      <c r="X329" s="35">
        <f>(H329-Q329)/H329*100</f>
        <v>87.083167528849984</v>
      </c>
      <c r="Y329" s="35">
        <f>(K329-T329)/K329*100</f>
        <v>49.34030937215649</v>
      </c>
    </row>
    <row r="330" spans="2:25">
      <c r="B330" s="16">
        <v>43981</v>
      </c>
      <c r="C330" s="17">
        <v>8961.91</v>
      </c>
      <c r="D330" s="24">
        <v>79.900000000000006</v>
      </c>
      <c r="E330" s="17">
        <v>1055.5999999999999</v>
      </c>
      <c r="F330" s="19">
        <v>20.9</v>
      </c>
      <c r="G330" s="18"/>
      <c r="H330" s="22"/>
      <c r="I330" s="18"/>
      <c r="J330" s="18"/>
      <c r="K330" s="22"/>
      <c r="L330" s="18"/>
      <c r="M330" s="18"/>
      <c r="N330" s="59">
        <v>40.04</v>
      </c>
      <c r="O330" s="18">
        <v>0.28000000000000003</v>
      </c>
      <c r="P330" s="18"/>
      <c r="Q330" s="38"/>
      <c r="R330" s="18"/>
      <c r="S330" s="18"/>
      <c r="T330" s="21"/>
      <c r="U330" s="24">
        <f t="shared" si="63"/>
        <v>96.206896551724142</v>
      </c>
      <c r="V330" s="17">
        <f t="shared" si="64"/>
        <v>98.660287081339703</v>
      </c>
      <c r="W330" s="35"/>
      <c r="X330" s="35"/>
      <c r="Y330" s="35"/>
    </row>
    <row r="331" spans="2:25">
      <c r="B331" s="16">
        <v>43982</v>
      </c>
      <c r="C331" s="17">
        <v>9304.68</v>
      </c>
      <c r="D331" s="24">
        <v>84.64</v>
      </c>
      <c r="E331" s="17">
        <v>1090.46</v>
      </c>
      <c r="F331" s="19">
        <v>22.6</v>
      </c>
      <c r="G331" s="18"/>
      <c r="H331" s="22"/>
      <c r="I331" s="18"/>
      <c r="J331" s="18"/>
      <c r="K331" s="22"/>
      <c r="L331" s="18"/>
      <c r="M331" s="18"/>
      <c r="N331" s="59">
        <v>41.47</v>
      </c>
      <c r="O331" s="18">
        <v>0.42399999999999999</v>
      </c>
      <c r="P331" s="18"/>
      <c r="Q331" s="38"/>
      <c r="R331" s="18"/>
      <c r="S331" s="18"/>
      <c r="T331" s="21"/>
      <c r="U331" s="24">
        <f t="shared" si="63"/>
        <v>96.197017772316258</v>
      </c>
      <c r="V331" s="17">
        <f t="shared" si="64"/>
        <v>98.123893805309734</v>
      </c>
      <c r="W331" s="35"/>
      <c r="X331" s="35"/>
      <c r="Y331" s="35"/>
    </row>
    <row r="332" spans="2:25">
      <c r="B332" s="16">
        <v>43983</v>
      </c>
      <c r="C332" s="17">
        <v>9738.6</v>
      </c>
      <c r="D332" s="24">
        <v>104.2</v>
      </c>
      <c r="E332" s="17">
        <v>1144.8</v>
      </c>
      <c r="F332" s="19">
        <v>28.2</v>
      </c>
      <c r="G332" s="18">
        <v>47.33</v>
      </c>
      <c r="H332" s="22">
        <f t="shared" si="59"/>
        <v>19.13</v>
      </c>
      <c r="I332" s="18">
        <v>0.14000000000000001</v>
      </c>
      <c r="J332" s="18">
        <v>0.28000000000000003</v>
      </c>
      <c r="K332" s="22">
        <f t="shared" si="60"/>
        <v>47.75</v>
      </c>
      <c r="L332" s="18"/>
      <c r="M332" s="18">
        <v>9.01</v>
      </c>
      <c r="N332" s="59">
        <v>45.3</v>
      </c>
      <c r="O332" s="18">
        <v>0.51900000000000002</v>
      </c>
      <c r="P332" s="18">
        <v>3.15</v>
      </c>
      <c r="Q332" s="38">
        <f t="shared" si="61"/>
        <v>2.6309999999999998</v>
      </c>
      <c r="R332" s="18">
        <v>1.25</v>
      </c>
      <c r="S332" s="18">
        <v>13.82</v>
      </c>
      <c r="T332" s="21">
        <f t="shared" si="62"/>
        <v>18.22</v>
      </c>
      <c r="U332" s="24">
        <f t="shared" si="63"/>
        <v>96.042976939203356</v>
      </c>
      <c r="V332" s="17">
        <f t="shared" si="64"/>
        <v>98.159574468085111</v>
      </c>
      <c r="W332" s="35">
        <f>(G332-P332)/G332*100</f>
        <v>93.344601732516381</v>
      </c>
      <c r="X332" s="35">
        <f>(H332-Q332)/H332*100</f>
        <v>86.246732880292726</v>
      </c>
      <c r="Y332" s="35">
        <f>(K332-T332)/K332*100</f>
        <v>61.842931937172771</v>
      </c>
    </row>
    <row r="333" spans="2:25">
      <c r="B333" s="16">
        <v>43984</v>
      </c>
      <c r="C333" s="17">
        <v>9144.6</v>
      </c>
      <c r="D333" s="24">
        <v>102.92</v>
      </c>
      <c r="E333" s="17">
        <v>1000.3</v>
      </c>
      <c r="F333" s="19">
        <v>23.2</v>
      </c>
      <c r="G333" s="19"/>
      <c r="H333" s="22"/>
      <c r="I333" s="19"/>
      <c r="J333" s="19"/>
      <c r="K333" s="22"/>
      <c r="L333" s="19"/>
      <c r="M333" s="19"/>
      <c r="N333" s="55">
        <v>45.5</v>
      </c>
      <c r="O333" s="18">
        <v>0.66900000000000004</v>
      </c>
      <c r="P333" s="19"/>
      <c r="Q333" s="38"/>
      <c r="R333" s="19"/>
      <c r="S333" s="19"/>
      <c r="T333" s="21"/>
      <c r="U333" s="24">
        <f t="shared" si="63"/>
        <v>95.451364590622816</v>
      </c>
      <c r="V333" s="17">
        <f t="shared" si="64"/>
        <v>97.116379310344826</v>
      </c>
      <c r="W333" s="35"/>
      <c r="X333" s="35"/>
      <c r="Y333" s="35"/>
    </row>
    <row r="334" spans="2:25">
      <c r="B334" s="16">
        <v>43985</v>
      </c>
      <c r="C334" s="17">
        <v>9797.7000000000007</v>
      </c>
      <c r="D334" s="24">
        <v>17.29</v>
      </c>
      <c r="E334" s="17">
        <v>1029.3</v>
      </c>
      <c r="F334" s="19">
        <v>19.100000000000001</v>
      </c>
      <c r="G334" s="18">
        <v>61.66</v>
      </c>
      <c r="H334" s="22">
        <f t="shared" si="59"/>
        <v>42.559999999999995</v>
      </c>
      <c r="I334" s="18">
        <v>0</v>
      </c>
      <c r="J334" s="18">
        <v>0.13</v>
      </c>
      <c r="K334" s="22">
        <f t="shared" si="60"/>
        <v>61.79</v>
      </c>
      <c r="L334" s="18">
        <v>8</v>
      </c>
      <c r="M334" s="18">
        <v>9.6199999999999992</v>
      </c>
      <c r="N334" s="24">
        <v>39.69</v>
      </c>
      <c r="O334" s="18">
        <v>0.439</v>
      </c>
      <c r="P334" s="18">
        <v>3.16</v>
      </c>
      <c r="Q334" s="38">
        <f t="shared" si="61"/>
        <v>2.7210000000000001</v>
      </c>
      <c r="R334" s="18">
        <v>2.54</v>
      </c>
      <c r="S334" s="18">
        <v>11.16</v>
      </c>
      <c r="T334" s="21">
        <f t="shared" si="62"/>
        <v>16.86</v>
      </c>
      <c r="U334" s="24">
        <f t="shared" si="63"/>
        <v>96.143981346546198</v>
      </c>
      <c r="V334" s="17">
        <f t="shared" si="64"/>
        <v>97.701570680628265</v>
      </c>
      <c r="W334" s="35">
        <f>(G334-P334)/G334*100</f>
        <v>94.875121634771332</v>
      </c>
      <c r="X334" s="35">
        <f>(H334-Q334)/H334*100</f>
        <v>93.606672932330838</v>
      </c>
      <c r="Y334" s="35">
        <f>(K334-T334)/K334*100</f>
        <v>72.71403139666613</v>
      </c>
    </row>
    <row r="335" spans="2:25">
      <c r="B335" s="16">
        <v>43986</v>
      </c>
      <c r="C335" s="17">
        <v>10033.299999999999</v>
      </c>
      <c r="D335" s="24">
        <v>67</v>
      </c>
      <c r="E335" s="17">
        <v>1099.8</v>
      </c>
      <c r="F335" s="19">
        <v>15.4</v>
      </c>
      <c r="G335" s="18"/>
      <c r="H335" s="22"/>
      <c r="I335" s="18"/>
      <c r="J335" s="18"/>
      <c r="K335" s="22"/>
      <c r="L335" s="18"/>
      <c r="M335" s="18"/>
      <c r="N335" s="24">
        <v>45.83</v>
      </c>
      <c r="O335" s="18">
        <v>0.70799999999999996</v>
      </c>
      <c r="P335" s="18"/>
      <c r="Q335" s="38"/>
      <c r="R335" s="18"/>
      <c r="S335" s="18"/>
      <c r="T335" s="21"/>
      <c r="U335" s="24">
        <f t="shared" si="63"/>
        <v>95.832878705219144</v>
      </c>
      <c r="V335" s="17">
        <f t="shared" si="64"/>
        <v>95.402597402597394</v>
      </c>
      <c r="W335" s="35"/>
      <c r="X335" s="35"/>
      <c r="Y335" s="35"/>
    </row>
    <row r="336" spans="2:25">
      <c r="B336" s="16">
        <v>43987</v>
      </c>
      <c r="C336" s="27">
        <v>10557.2</v>
      </c>
      <c r="D336" s="24">
        <v>11.16</v>
      </c>
      <c r="E336" s="17">
        <v>1392.4</v>
      </c>
      <c r="F336" s="19">
        <v>16.8</v>
      </c>
      <c r="G336" s="18">
        <v>68.12</v>
      </c>
      <c r="H336" s="22">
        <f t="shared" si="59"/>
        <v>51.320000000000007</v>
      </c>
      <c r="I336" s="18">
        <v>1.4</v>
      </c>
      <c r="J336" s="18">
        <v>0.19</v>
      </c>
      <c r="K336" s="22">
        <f t="shared" si="60"/>
        <v>69.710000000000008</v>
      </c>
      <c r="L336" s="18"/>
      <c r="M336" s="18">
        <v>9</v>
      </c>
      <c r="N336" s="24">
        <v>59.42</v>
      </c>
      <c r="O336" s="18">
        <v>0.98099999999999998</v>
      </c>
      <c r="P336" s="18">
        <v>3.3</v>
      </c>
      <c r="Q336" s="38">
        <f t="shared" si="61"/>
        <v>2.319</v>
      </c>
      <c r="R336" s="18">
        <v>3.28</v>
      </c>
      <c r="S336" s="18">
        <v>8.94</v>
      </c>
      <c r="T336" s="21">
        <f t="shared" si="62"/>
        <v>15.52</v>
      </c>
      <c r="U336" s="24">
        <f t="shared" si="63"/>
        <v>95.732548118356789</v>
      </c>
      <c r="V336" s="17">
        <f t="shared" si="64"/>
        <v>94.160714285714292</v>
      </c>
      <c r="W336" s="35">
        <f>(G336-P336)/G336*100</f>
        <v>95.155607751027603</v>
      </c>
      <c r="X336" s="35">
        <f>(H336-Q336)/H336*100</f>
        <v>95.481293842556497</v>
      </c>
      <c r="Y336" s="35">
        <f>(K336-T336)/K336*100</f>
        <v>77.736336250179335</v>
      </c>
    </row>
    <row r="337" spans="2:25">
      <c r="B337" s="16">
        <v>43988</v>
      </c>
      <c r="C337" s="17">
        <v>9890.5400000000009</v>
      </c>
      <c r="D337" s="24">
        <v>19.48</v>
      </c>
      <c r="E337" s="17">
        <v>1117</v>
      </c>
      <c r="F337" s="19">
        <v>32.799999999999997</v>
      </c>
      <c r="G337" s="18"/>
      <c r="H337" s="22"/>
      <c r="I337" s="18"/>
      <c r="J337" s="18"/>
      <c r="K337" s="22"/>
      <c r="L337" s="18"/>
      <c r="M337" s="18"/>
      <c r="N337" s="24">
        <v>50.89</v>
      </c>
      <c r="O337" s="18">
        <v>0.76700000000000002</v>
      </c>
      <c r="P337" s="18"/>
      <c r="Q337" s="38"/>
      <c r="R337" s="18"/>
      <c r="S337" s="18"/>
      <c r="T337" s="21"/>
      <c r="U337" s="24">
        <f t="shared" si="63"/>
        <v>95.444046553267668</v>
      </c>
      <c r="V337" s="17">
        <f t="shared" si="64"/>
        <v>97.661585365853654</v>
      </c>
      <c r="W337" s="35"/>
      <c r="X337" s="35"/>
      <c r="Y337" s="35"/>
    </row>
    <row r="338" spans="2:25">
      <c r="B338" s="16">
        <v>43989</v>
      </c>
      <c r="C338" s="17">
        <v>8913.6</v>
      </c>
      <c r="D338" s="24">
        <v>75.78</v>
      </c>
      <c r="E338" s="17">
        <v>1109.5</v>
      </c>
      <c r="F338" s="19">
        <v>19.2</v>
      </c>
      <c r="G338" s="18"/>
      <c r="H338" s="22"/>
      <c r="I338" s="18"/>
      <c r="J338" s="18"/>
      <c r="K338" s="22"/>
      <c r="L338" s="18"/>
      <c r="M338" s="18"/>
      <c r="N338" s="24">
        <v>56.4</v>
      </c>
      <c r="O338" s="18">
        <v>1.02</v>
      </c>
      <c r="P338" s="18"/>
      <c r="Q338" s="38"/>
      <c r="R338" s="18"/>
      <c r="S338" s="18"/>
      <c r="T338" s="21"/>
      <c r="U338" s="24">
        <f t="shared" si="63"/>
        <v>94.916629112212703</v>
      </c>
      <c r="V338" s="17">
        <f t="shared" si="64"/>
        <v>94.6875</v>
      </c>
      <c r="W338" s="35"/>
      <c r="X338" s="35"/>
      <c r="Y338" s="35"/>
    </row>
    <row r="339" spans="2:25">
      <c r="B339" s="16">
        <v>43990</v>
      </c>
      <c r="C339" s="17">
        <v>8763.56</v>
      </c>
      <c r="D339" s="24">
        <v>74.98</v>
      </c>
      <c r="E339" s="17">
        <v>1064.1300000000001</v>
      </c>
      <c r="F339" s="19">
        <v>23.8</v>
      </c>
      <c r="G339" s="18">
        <v>78.58</v>
      </c>
      <c r="H339" s="22">
        <f t="shared" si="59"/>
        <v>54.78</v>
      </c>
      <c r="I339" s="18">
        <v>0.18</v>
      </c>
      <c r="J339" s="18">
        <v>0.28999999999999998</v>
      </c>
      <c r="K339" s="22">
        <f t="shared" si="60"/>
        <v>79.050000000000011</v>
      </c>
      <c r="L339" s="18"/>
      <c r="M339" s="18">
        <v>8.18</v>
      </c>
      <c r="N339" s="24">
        <v>43.9</v>
      </c>
      <c r="O339" s="18">
        <v>0.63500000000000001</v>
      </c>
      <c r="P339" s="18">
        <v>3.27</v>
      </c>
      <c r="Q339" s="38">
        <f t="shared" si="61"/>
        <v>2.6349999999999998</v>
      </c>
      <c r="R339" s="18">
        <v>6.12</v>
      </c>
      <c r="S339" s="18">
        <v>4.41</v>
      </c>
      <c r="T339" s="21">
        <f t="shared" si="62"/>
        <v>13.8</v>
      </c>
      <c r="U339" s="24">
        <f t="shared" si="63"/>
        <v>95.874564197983332</v>
      </c>
      <c r="V339" s="17">
        <f t="shared" si="64"/>
        <v>97.331932773109244</v>
      </c>
      <c r="W339" s="35">
        <f>(G339-P339)/G339*100</f>
        <v>95.83863578518708</v>
      </c>
      <c r="X339" s="35">
        <f>(H339-Q339)/H339*100</f>
        <v>95.189850310332247</v>
      </c>
      <c r="Y339" s="35">
        <f>(K339-T339)/K339*100</f>
        <v>82.542694497153704</v>
      </c>
    </row>
    <row r="340" spans="2:25">
      <c r="B340" s="16">
        <v>43991</v>
      </c>
      <c r="C340" s="17">
        <v>9394.7900000000009</v>
      </c>
      <c r="D340" s="24">
        <v>109.63</v>
      </c>
      <c r="E340" s="17">
        <v>1194.2</v>
      </c>
      <c r="F340" s="19">
        <v>23.8</v>
      </c>
      <c r="G340" s="18"/>
      <c r="H340" s="22"/>
      <c r="I340" s="18"/>
      <c r="J340" s="18"/>
      <c r="K340" s="22"/>
      <c r="L340" s="18"/>
      <c r="M340" s="18"/>
      <c r="N340" s="24">
        <v>47.8</v>
      </c>
      <c r="O340" s="18">
        <v>0.66600000000000004</v>
      </c>
      <c r="P340" s="18"/>
      <c r="Q340" s="38"/>
      <c r="R340" s="18"/>
      <c r="S340" s="18"/>
      <c r="T340" s="21"/>
      <c r="U340" s="24">
        <f t="shared" si="63"/>
        <v>95.997320381845583</v>
      </c>
      <c r="V340" s="24">
        <f t="shared" si="64"/>
        <v>97.201680672268907</v>
      </c>
      <c r="W340" s="35"/>
      <c r="X340" s="35"/>
      <c r="Y340" s="35"/>
    </row>
    <row r="341" spans="2:25">
      <c r="B341" s="16">
        <v>43992</v>
      </c>
      <c r="C341" s="17">
        <v>8708.81</v>
      </c>
      <c r="D341" s="24">
        <v>59.37</v>
      </c>
      <c r="E341" s="17">
        <v>1166.2</v>
      </c>
      <c r="F341" s="19">
        <v>22.9</v>
      </c>
      <c r="G341" s="18">
        <v>65.540000000000006</v>
      </c>
      <c r="H341" s="22">
        <f t="shared" si="59"/>
        <v>42.640000000000008</v>
      </c>
      <c r="I341" s="18">
        <v>0.19</v>
      </c>
      <c r="J341" s="18">
        <v>0.3</v>
      </c>
      <c r="K341" s="22">
        <f t="shared" si="60"/>
        <v>66.03</v>
      </c>
      <c r="L341" s="18">
        <v>8.1999999999999993</v>
      </c>
      <c r="M341" s="18"/>
      <c r="N341" s="24">
        <v>41.85</v>
      </c>
      <c r="O341" s="18">
        <v>0.65600000000000003</v>
      </c>
      <c r="P341" s="18">
        <v>3.99</v>
      </c>
      <c r="Q341" s="38">
        <f t="shared" si="61"/>
        <v>3.3340000000000001</v>
      </c>
      <c r="R341" s="18">
        <v>7.27</v>
      </c>
      <c r="S341" s="18">
        <v>4.3600000000000003</v>
      </c>
      <c r="T341" s="21">
        <f t="shared" si="62"/>
        <v>15.620000000000001</v>
      </c>
      <c r="U341" s="24">
        <f t="shared" si="63"/>
        <v>96.411421711541763</v>
      </c>
      <c r="V341" s="24">
        <f t="shared" si="64"/>
        <v>97.135371179039311</v>
      </c>
      <c r="W341" s="35">
        <f>(G341-P341)/G341*100</f>
        <v>93.912114739090626</v>
      </c>
      <c r="X341" s="35">
        <f>(H341-Q341)/H341*100</f>
        <v>92.181050656660403</v>
      </c>
      <c r="Y341" s="35">
        <f>(K341-T341)/K341*100</f>
        <v>76.344086021505376</v>
      </c>
    </row>
    <row r="342" spans="2:25">
      <c r="B342" s="16">
        <v>43993</v>
      </c>
      <c r="C342" s="17">
        <v>8528.5400000000009</v>
      </c>
      <c r="D342" s="24">
        <v>81.14</v>
      </c>
      <c r="E342" s="17">
        <v>1095.3</v>
      </c>
      <c r="F342" s="19">
        <v>31.9</v>
      </c>
      <c r="G342" s="18"/>
      <c r="H342" s="22"/>
      <c r="I342" s="18"/>
      <c r="J342" s="18"/>
      <c r="K342" s="22"/>
      <c r="L342" s="18"/>
      <c r="M342" s="18"/>
      <c r="N342" s="24">
        <v>49.58</v>
      </c>
      <c r="O342" s="18">
        <v>0.38500000000000001</v>
      </c>
      <c r="P342" s="18"/>
      <c r="Q342" s="38"/>
      <c r="R342" s="18"/>
      <c r="S342" s="18"/>
      <c r="T342" s="21"/>
      <c r="U342" s="24">
        <f t="shared" si="63"/>
        <v>95.473386286862052</v>
      </c>
      <c r="V342" s="24">
        <f t="shared" si="64"/>
        <v>98.793103448275858</v>
      </c>
      <c r="W342" s="35"/>
      <c r="X342" s="35"/>
      <c r="Y342" s="35"/>
    </row>
    <row r="343" spans="2:25">
      <c r="B343" s="16">
        <v>43994</v>
      </c>
      <c r="C343" s="17">
        <v>9429.2000000000007</v>
      </c>
      <c r="D343" s="24">
        <v>93.87</v>
      </c>
      <c r="E343" s="17">
        <v>1003.5</v>
      </c>
      <c r="F343" s="18">
        <v>21</v>
      </c>
      <c r="G343" s="18">
        <v>61.66</v>
      </c>
      <c r="H343" s="22">
        <f t="shared" si="59"/>
        <v>40.659999999999997</v>
      </c>
      <c r="I343" s="18">
        <v>0.14000000000000001</v>
      </c>
      <c r="J343" s="18">
        <v>0.19</v>
      </c>
      <c r="K343" s="22">
        <f t="shared" si="60"/>
        <v>61.989999999999995</v>
      </c>
      <c r="L343" s="18"/>
      <c r="M343" s="18">
        <v>10.14</v>
      </c>
      <c r="N343" s="24">
        <v>49.51</v>
      </c>
      <c r="O343" s="18">
        <v>0.105</v>
      </c>
      <c r="P343" s="18">
        <v>3.01</v>
      </c>
      <c r="Q343" s="38">
        <f t="shared" si="61"/>
        <v>2.9049999999999998</v>
      </c>
      <c r="R343" s="18">
        <v>4.66</v>
      </c>
      <c r="S343" s="18">
        <v>13</v>
      </c>
      <c r="T343" s="21">
        <f t="shared" si="62"/>
        <v>20.67</v>
      </c>
      <c r="U343" s="24">
        <f t="shared" si="63"/>
        <v>95.066268061783759</v>
      </c>
      <c r="V343" s="24">
        <f t="shared" si="64"/>
        <v>99.5</v>
      </c>
      <c r="W343" s="35">
        <f>(G343-P343)/G343*100</f>
        <v>95.118391177424584</v>
      </c>
      <c r="X343" s="35">
        <f>(H343-Q343)/H343*100</f>
        <v>92.85538612887359</v>
      </c>
      <c r="Y343" s="35">
        <f>(K343-T343)/K343*100</f>
        <v>66.655912243910294</v>
      </c>
    </row>
    <row r="344" spans="2:25">
      <c r="B344" s="16">
        <v>43995</v>
      </c>
      <c r="C344" s="17">
        <v>6400.54</v>
      </c>
      <c r="D344" s="24">
        <v>126.63</v>
      </c>
      <c r="E344" s="17">
        <v>921.63</v>
      </c>
      <c r="F344" s="19">
        <v>33.200000000000003</v>
      </c>
      <c r="G344" s="18"/>
      <c r="H344" s="22"/>
      <c r="I344" s="18"/>
      <c r="J344" s="18"/>
      <c r="K344" s="22"/>
      <c r="L344" s="18"/>
      <c r="M344" s="18"/>
      <c r="N344" s="24">
        <v>50.22</v>
      </c>
      <c r="O344" s="18">
        <v>0.79100000000000004</v>
      </c>
      <c r="P344" s="18"/>
      <c r="Q344" s="38"/>
      <c r="R344" s="18"/>
      <c r="S344" s="18"/>
      <c r="T344" s="21"/>
      <c r="U344" s="24">
        <f t="shared" si="63"/>
        <v>94.550958627648839</v>
      </c>
      <c r="V344" s="24">
        <f t="shared" si="64"/>
        <v>97.617469879518083</v>
      </c>
      <c r="W344" s="35"/>
      <c r="X344" s="35"/>
      <c r="Y344" s="35"/>
    </row>
    <row r="345" spans="2:25">
      <c r="B345" s="16">
        <v>43996</v>
      </c>
      <c r="C345" s="17">
        <v>8871.16</v>
      </c>
      <c r="D345" s="24">
        <v>113.1</v>
      </c>
      <c r="E345" s="17">
        <v>1000.06</v>
      </c>
      <c r="F345" s="19">
        <v>22.4</v>
      </c>
      <c r="G345" s="18"/>
      <c r="H345" s="22"/>
      <c r="I345" s="18"/>
      <c r="J345" s="18"/>
      <c r="K345" s="22"/>
      <c r="L345" s="18"/>
      <c r="M345" s="18"/>
      <c r="N345" s="24">
        <v>51.03</v>
      </c>
      <c r="O345" s="18">
        <v>0.80900000000000005</v>
      </c>
      <c r="P345" s="18"/>
      <c r="Q345" s="38"/>
      <c r="R345" s="18"/>
      <c r="S345" s="18"/>
      <c r="T345" s="21"/>
      <c r="U345" s="24">
        <f t="shared" si="63"/>
        <v>94.897306161630297</v>
      </c>
      <c r="V345" s="24">
        <f t="shared" si="64"/>
        <v>96.388392857142861</v>
      </c>
      <c r="W345" s="35"/>
      <c r="X345" s="35"/>
      <c r="Y345" s="35"/>
    </row>
    <row r="346" spans="2:25">
      <c r="B346" s="16">
        <v>43997</v>
      </c>
      <c r="C346" s="17">
        <v>9394.9500000000007</v>
      </c>
      <c r="D346" s="24">
        <v>121.88</v>
      </c>
      <c r="E346" s="17">
        <v>1030.8</v>
      </c>
      <c r="F346" s="19">
        <v>26.5</v>
      </c>
      <c r="G346" s="18">
        <v>61.66</v>
      </c>
      <c r="H346" s="22">
        <f t="shared" si="59"/>
        <v>35.159999999999997</v>
      </c>
      <c r="I346" s="18">
        <v>0.17</v>
      </c>
      <c r="J346" s="18">
        <v>0.28999999999999998</v>
      </c>
      <c r="K346" s="22">
        <f t="shared" si="60"/>
        <v>62.12</v>
      </c>
      <c r="L346" s="18"/>
      <c r="M346" s="18">
        <v>9.77</v>
      </c>
      <c r="N346" s="24">
        <v>48.39</v>
      </c>
      <c r="O346" s="18">
        <v>0.66</v>
      </c>
      <c r="P346" s="18">
        <v>3.39</v>
      </c>
      <c r="Q346" s="38">
        <f t="shared" si="61"/>
        <v>2.73</v>
      </c>
      <c r="R346" s="18">
        <v>7.67</v>
      </c>
      <c r="S346" s="18">
        <v>2.83</v>
      </c>
      <c r="T346" s="21">
        <f t="shared" si="62"/>
        <v>13.89</v>
      </c>
      <c r="U346" s="24">
        <f t="shared" si="63"/>
        <v>95.305587892898728</v>
      </c>
      <c r="V346" s="24">
        <f t="shared" si="64"/>
        <v>97.509433962264154</v>
      </c>
      <c r="W346" s="35">
        <f>(G346-P346)/G346*100</f>
        <v>94.502108336036329</v>
      </c>
      <c r="X346" s="35">
        <f>(H346-Q346)/H346*100</f>
        <v>92.235494880546085</v>
      </c>
      <c r="Y346" s="35">
        <f>(K346-T346)/K346*100</f>
        <v>77.640051513200262</v>
      </c>
    </row>
    <row r="347" spans="2:25">
      <c r="B347" s="16">
        <v>43998</v>
      </c>
      <c r="C347" s="17">
        <v>9354.4699999999993</v>
      </c>
      <c r="D347" s="24">
        <v>108.23</v>
      </c>
      <c r="E347" s="17">
        <v>1002.13</v>
      </c>
      <c r="F347" s="19">
        <v>26.5</v>
      </c>
      <c r="G347" s="18"/>
      <c r="H347" s="22"/>
      <c r="I347" s="18"/>
      <c r="J347" s="18"/>
      <c r="K347" s="22"/>
      <c r="L347" s="18"/>
      <c r="M347" s="18"/>
      <c r="N347" s="24">
        <v>55.22</v>
      </c>
      <c r="O347" s="18">
        <v>0.34</v>
      </c>
      <c r="P347" s="18"/>
      <c r="Q347" s="38"/>
      <c r="R347" s="18"/>
      <c r="S347" s="18"/>
      <c r="T347" s="21"/>
      <c r="U347" s="24">
        <f t="shared" si="63"/>
        <v>94.489736860487156</v>
      </c>
      <c r="V347" s="24">
        <f t="shared" si="64"/>
        <v>98.716981132075475</v>
      </c>
      <c r="W347" s="35"/>
      <c r="X347" s="35"/>
      <c r="Y347" s="35"/>
    </row>
    <row r="348" spans="2:25">
      <c r="B348" s="16">
        <v>43999</v>
      </c>
      <c r="C348" s="17">
        <v>10159.700000000001</v>
      </c>
      <c r="D348" s="24">
        <v>95.59</v>
      </c>
      <c r="E348" s="17">
        <v>1136.4000000000001</v>
      </c>
      <c r="F348" s="19">
        <v>22.8</v>
      </c>
      <c r="G348" s="18">
        <v>55.38</v>
      </c>
      <c r="H348" s="22">
        <f t="shared" si="59"/>
        <v>32.58</v>
      </c>
      <c r="I348" s="18">
        <v>0.15</v>
      </c>
      <c r="J348" s="18">
        <v>0.2</v>
      </c>
      <c r="K348" s="22">
        <f t="shared" si="60"/>
        <v>55.730000000000004</v>
      </c>
      <c r="L348" s="18">
        <v>8.5</v>
      </c>
      <c r="M348" s="18">
        <v>10.16</v>
      </c>
      <c r="N348" s="24">
        <v>53.8</v>
      </c>
      <c r="O348" s="18">
        <v>0.89200000000000002</v>
      </c>
      <c r="P348" s="18">
        <v>3.69</v>
      </c>
      <c r="Q348" s="38">
        <f t="shared" si="61"/>
        <v>2.798</v>
      </c>
      <c r="R348" s="18">
        <v>9.8699999999999992</v>
      </c>
      <c r="S348" s="18">
        <v>1.92</v>
      </c>
      <c r="T348" s="21">
        <f t="shared" si="62"/>
        <v>15.479999999999999</v>
      </c>
      <c r="U348" s="24">
        <f t="shared" si="63"/>
        <v>95.265751495952131</v>
      </c>
      <c r="V348" s="24">
        <f t="shared" si="64"/>
        <v>96.087719298245617</v>
      </c>
      <c r="W348" s="35">
        <f>(G348-P348)/G348*100</f>
        <v>93.336944745395456</v>
      </c>
      <c r="X348" s="35">
        <f>(H348-Q348)/H348*100</f>
        <v>91.411909146715772</v>
      </c>
      <c r="Y348" s="35">
        <f>(K348-T348)/K348*100</f>
        <v>72.223219092050968</v>
      </c>
    </row>
    <row r="349" spans="2:25">
      <c r="B349" s="16">
        <v>44000</v>
      </c>
      <c r="C349" s="17">
        <v>9825.9599999999991</v>
      </c>
      <c r="D349" s="24">
        <v>71.5</v>
      </c>
      <c r="E349" s="17">
        <v>1138.5999999999999</v>
      </c>
      <c r="F349" s="19">
        <v>23.3</v>
      </c>
      <c r="G349" s="18"/>
      <c r="H349" s="22"/>
      <c r="I349" s="18"/>
      <c r="J349" s="18"/>
      <c r="K349" s="22"/>
      <c r="L349" s="18"/>
      <c r="M349" s="18"/>
      <c r="N349" s="24">
        <v>61.08</v>
      </c>
      <c r="O349" s="18">
        <v>1.45</v>
      </c>
      <c r="P349" s="18"/>
      <c r="Q349" s="38"/>
      <c r="R349" s="18"/>
      <c r="S349" s="18"/>
      <c r="T349" s="21"/>
      <c r="U349" s="24">
        <f t="shared" si="63"/>
        <v>94.635517301949761</v>
      </c>
      <c r="V349" s="24">
        <f t="shared" si="64"/>
        <v>93.776824034334766</v>
      </c>
      <c r="W349" s="35"/>
      <c r="X349" s="35"/>
      <c r="Y349" s="35"/>
    </row>
    <row r="350" spans="2:25">
      <c r="B350" s="16">
        <v>44001</v>
      </c>
      <c r="C350" s="17">
        <v>10292.1</v>
      </c>
      <c r="D350" s="24">
        <v>85.41</v>
      </c>
      <c r="E350" s="17">
        <v>1165.7</v>
      </c>
      <c r="F350" s="19">
        <v>25.3</v>
      </c>
      <c r="G350" s="18">
        <v>33.270000000000003</v>
      </c>
      <c r="H350" s="22">
        <f t="shared" si="59"/>
        <v>7.9700000000000024</v>
      </c>
      <c r="I350" s="18">
        <v>0</v>
      </c>
      <c r="J350" s="18">
        <v>0.12</v>
      </c>
      <c r="K350" s="22">
        <f t="shared" si="60"/>
        <v>33.39</v>
      </c>
      <c r="L350" s="18"/>
      <c r="M350" s="18">
        <v>10.39</v>
      </c>
      <c r="N350" s="24">
        <v>52.5</v>
      </c>
      <c r="O350" s="18">
        <v>1.6</v>
      </c>
      <c r="P350" s="18">
        <v>5.09</v>
      </c>
      <c r="Q350" s="38">
        <f t="shared" si="61"/>
        <v>3.4899999999999998</v>
      </c>
      <c r="R350" s="18">
        <v>8.83</v>
      </c>
      <c r="S350" s="18">
        <v>2.13</v>
      </c>
      <c r="T350" s="21">
        <f t="shared" si="62"/>
        <v>16.05</v>
      </c>
      <c r="U350" s="24">
        <f t="shared" si="63"/>
        <v>95.496268336621768</v>
      </c>
      <c r="V350" s="24">
        <f t="shared" si="64"/>
        <v>93.675889328063235</v>
      </c>
      <c r="W350" s="35">
        <f>(G350-P350)/G350*100</f>
        <v>84.700931770363695</v>
      </c>
      <c r="X350" s="35">
        <f>(H350-Q350)/H350*100</f>
        <v>56.210790464240915</v>
      </c>
      <c r="Y350" s="35">
        <f>(K350-T350)/K350*100</f>
        <v>51.931716082659477</v>
      </c>
    </row>
    <row r="351" spans="2:25">
      <c r="B351" s="16">
        <v>44002</v>
      </c>
      <c r="C351" s="17">
        <v>9694.81</v>
      </c>
      <c r="D351" s="24">
        <v>82.36</v>
      </c>
      <c r="E351" s="17">
        <v>1143.8</v>
      </c>
      <c r="F351" s="19">
        <v>19.399999999999999</v>
      </c>
      <c r="G351" s="18"/>
      <c r="H351" s="22"/>
      <c r="I351" s="18"/>
      <c r="J351" s="18"/>
      <c r="K351" s="22"/>
      <c r="L351" s="18"/>
      <c r="M351" s="18"/>
      <c r="N351" s="24">
        <v>55.2</v>
      </c>
      <c r="O351" s="18">
        <v>1.68</v>
      </c>
      <c r="P351" s="18"/>
      <c r="Q351" s="38"/>
      <c r="R351" s="18"/>
      <c r="S351" s="18"/>
      <c r="T351" s="21"/>
      <c r="U351" s="24">
        <f t="shared" si="63"/>
        <v>95.173981465291135</v>
      </c>
      <c r="V351" s="24">
        <f t="shared" si="64"/>
        <v>91.340206185567013</v>
      </c>
      <c r="W351" s="35"/>
      <c r="X351" s="35"/>
      <c r="Y351" s="35"/>
    </row>
    <row r="352" spans="2:25">
      <c r="B352" s="16">
        <v>44003</v>
      </c>
      <c r="C352" s="17">
        <v>12554.1</v>
      </c>
      <c r="D352" s="24">
        <v>93.24</v>
      </c>
      <c r="E352" s="17">
        <v>1092.2</v>
      </c>
      <c r="F352" s="19">
        <v>26.8</v>
      </c>
      <c r="G352" s="18"/>
      <c r="H352" s="22"/>
      <c r="I352" s="18"/>
      <c r="J352" s="18"/>
      <c r="K352" s="22"/>
      <c r="L352" s="18"/>
      <c r="M352" s="18"/>
      <c r="N352" s="24">
        <v>53.6</v>
      </c>
      <c r="O352" s="18">
        <v>1.88</v>
      </c>
      <c r="P352" s="18"/>
      <c r="Q352" s="38"/>
      <c r="R352" s="18"/>
      <c r="S352" s="18"/>
      <c r="T352" s="21"/>
      <c r="U352" s="24">
        <f t="shared" si="63"/>
        <v>95.092473905878052</v>
      </c>
      <c r="V352" s="24">
        <f t="shared" si="64"/>
        <v>92.985074626865668</v>
      </c>
      <c r="W352" s="35"/>
      <c r="X352" s="35"/>
      <c r="Y352" s="35"/>
    </row>
    <row r="353" spans="2:25">
      <c r="B353" s="16">
        <v>44004</v>
      </c>
      <c r="C353" s="17">
        <v>9803.85</v>
      </c>
      <c r="D353" s="24">
        <v>92.48</v>
      </c>
      <c r="E353" s="17">
        <v>1291.3</v>
      </c>
      <c r="F353" s="19">
        <v>19.399999999999999</v>
      </c>
      <c r="G353" s="18">
        <v>51.2</v>
      </c>
      <c r="H353" s="22">
        <f t="shared" si="59"/>
        <v>31.800000000000004</v>
      </c>
      <c r="I353" s="18">
        <v>0.17</v>
      </c>
      <c r="J353" s="18">
        <v>0.26</v>
      </c>
      <c r="K353" s="22">
        <f t="shared" si="60"/>
        <v>51.63</v>
      </c>
      <c r="L353" s="18"/>
      <c r="M353" s="18">
        <v>2.87</v>
      </c>
      <c r="N353" s="24">
        <v>49.6</v>
      </c>
      <c r="O353" s="18">
        <v>3</v>
      </c>
      <c r="P353" s="18">
        <v>6.38</v>
      </c>
      <c r="Q353" s="38">
        <f t="shared" si="61"/>
        <v>3.38</v>
      </c>
      <c r="R353" s="18">
        <v>12.26</v>
      </c>
      <c r="S353" s="18">
        <v>0.96</v>
      </c>
      <c r="T353" s="21">
        <f t="shared" si="62"/>
        <v>19.600000000000001</v>
      </c>
      <c r="U353" s="24">
        <f t="shared" si="63"/>
        <v>96.158909625958344</v>
      </c>
      <c r="V353" s="24">
        <f t="shared" si="64"/>
        <v>84.536082474226802</v>
      </c>
      <c r="W353" s="35">
        <f>(G353-P353)/G353*100</f>
        <v>87.5390625</v>
      </c>
      <c r="X353" s="35">
        <f>(H353-Q353)/H353*100</f>
        <v>89.371069182389945</v>
      </c>
      <c r="Y353" s="35">
        <f>(K353-T353)/K353*100</f>
        <v>62.037575053263602</v>
      </c>
    </row>
    <row r="354" spans="2:25">
      <c r="B354" s="16">
        <v>44005</v>
      </c>
      <c r="C354" s="17">
        <v>10342.700000000001</v>
      </c>
      <c r="D354" s="24">
        <v>122.31</v>
      </c>
      <c r="E354" s="17">
        <v>1016.94</v>
      </c>
      <c r="F354" s="19">
        <v>20.9</v>
      </c>
      <c r="G354" s="18"/>
      <c r="H354" s="22"/>
      <c r="I354" s="18"/>
      <c r="J354" s="18"/>
      <c r="K354" s="22"/>
      <c r="L354" s="18"/>
      <c r="M354" s="18"/>
      <c r="N354" s="24">
        <v>52.2</v>
      </c>
      <c r="O354" s="18">
        <v>5.5</v>
      </c>
      <c r="P354" s="18"/>
      <c r="Q354" s="38"/>
      <c r="R354" s="18"/>
      <c r="S354" s="18"/>
      <c r="T354" s="21"/>
      <c r="U354" s="24">
        <f t="shared" si="63"/>
        <v>94.86695380258422</v>
      </c>
      <c r="V354" s="24">
        <f t="shared" si="64"/>
        <v>73.68421052631578</v>
      </c>
      <c r="W354" s="35"/>
      <c r="X354" s="35"/>
      <c r="Y354" s="35"/>
    </row>
    <row r="355" spans="2:25">
      <c r="B355" s="16">
        <v>44006</v>
      </c>
      <c r="C355" s="17">
        <v>10034.1</v>
      </c>
      <c r="D355" s="24">
        <v>86.67</v>
      </c>
      <c r="E355" s="17">
        <v>1123.0999999999999</v>
      </c>
      <c r="F355" s="19">
        <v>15.8</v>
      </c>
      <c r="G355" s="18">
        <v>42.24</v>
      </c>
      <c r="H355" s="22">
        <f t="shared" si="59"/>
        <v>26.44</v>
      </c>
      <c r="I355" s="18">
        <v>0</v>
      </c>
      <c r="J355" s="18">
        <v>0.26</v>
      </c>
      <c r="K355" s="22">
        <f t="shared" si="60"/>
        <v>42.5</v>
      </c>
      <c r="L355" s="18">
        <v>8.1999999999999993</v>
      </c>
      <c r="M355" s="18">
        <v>3.03</v>
      </c>
      <c r="N355" s="24">
        <v>61.2</v>
      </c>
      <c r="O355" s="18">
        <v>5</v>
      </c>
      <c r="P355" s="18">
        <v>10.53</v>
      </c>
      <c r="Q355" s="38">
        <f t="shared" si="61"/>
        <v>5.5299999999999994</v>
      </c>
      <c r="R355" s="18">
        <v>7.07</v>
      </c>
      <c r="S355" s="18">
        <v>0.61</v>
      </c>
      <c r="T355" s="21">
        <f t="shared" si="62"/>
        <v>18.21</v>
      </c>
      <c r="U355" s="24">
        <f t="shared" si="63"/>
        <v>94.550796901433529</v>
      </c>
      <c r="V355" s="24">
        <f t="shared" si="64"/>
        <v>68.35443037974683</v>
      </c>
      <c r="W355" s="35">
        <f>(G355-P355)/G355*100</f>
        <v>75.071022727272734</v>
      </c>
      <c r="X355" s="35">
        <f>(H355-Q355)/H355*100</f>
        <v>79.084720121028752</v>
      </c>
      <c r="Y355" s="35">
        <f>(K355-T355)/K355*100</f>
        <v>57.152941176470584</v>
      </c>
    </row>
    <row r="356" spans="2:25">
      <c r="B356" s="16">
        <v>44007</v>
      </c>
      <c r="C356" s="17">
        <v>10856.3</v>
      </c>
      <c r="D356" s="24">
        <v>124.52</v>
      </c>
      <c r="E356" s="17">
        <v>1080.8</v>
      </c>
      <c r="F356" s="19">
        <v>18.100000000000001</v>
      </c>
      <c r="G356" s="18"/>
      <c r="H356" s="22"/>
      <c r="I356" s="18"/>
      <c r="J356" s="18"/>
      <c r="K356" s="22"/>
      <c r="L356" s="18"/>
      <c r="M356" s="18"/>
      <c r="N356" s="24">
        <v>73.2</v>
      </c>
      <c r="O356" s="18">
        <v>10.4</v>
      </c>
      <c r="P356" s="18"/>
      <c r="Q356" s="38"/>
      <c r="R356" s="18"/>
      <c r="S356" s="18"/>
      <c r="T356" s="21"/>
      <c r="U356" s="24">
        <f t="shared" si="63"/>
        <v>93.227239082161361</v>
      </c>
      <c r="V356" s="24">
        <f t="shared" si="64"/>
        <v>42.541436464088399</v>
      </c>
      <c r="W356" s="35"/>
      <c r="X356" s="35"/>
      <c r="Y356" s="35"/>
    </row>
    <row r="357" spans="2:25">
      <c r="B357" s="16">
        <v>44008</v>
      </c>
      <c r="C357" s="17">
        <v>10406.700000000001</v>
      </c>
      <c r="D357" s="24">
        <v>96.5</v>
      </c>
      <c r="E357" s="17">
        <v>1074.8</v>
      </c>
      <c r="F357" s="19">
        <v>19.399999999999999</v>
      </c>
      <c r="G357" s="18">
        <v>45.72</v>
      </c>
      <c r="H357" s="22">
        <f t="shared" si="59"/>
        <v>26.32</v>
      </c>
      <c r="I357" s="18">
        <v>0</v>
      </c>
      <c r="J357" s="18">
        <v>0</v>
      </c>
      <c r="K357" s="22">
        <f t="shared" si="60"/>
        <v>45.72</v>
      </c>
      <c r="L357" s="18"/>
      <c r="M357" s="18">
        <v>1.61</v>
      </c>
      <c r="N357" s="24">
        <v>66</v>
      </c>
      <c r="O357" s="18">
        <v>10.7</v>
      </c>
      <c r="P357" s="18">
        <v>24.31</v>
      </c>
      <c r="Q357" s="38">
        <f t="shared" si="61"/>
        <v>13.61</v>
      </c>
      <c r="R357" s="18">
        <v>6.16</v>
      </c>
      <c r="S357" s="18">
        <v>0.45</v>
      </c>
      <c r="T357" s="21">
        <f t="shared" si="62"/>
        <v>30.919999999999998</v>
      </c>
      <c r="U357" s="24">
        <f t="shared" si="63"/>
        <v>93.859322664681798</v>
      </c>
      <c r="V357" s="24">
        <f t="shared" si="64"/>
        <v>44.845360824742272</v>
      </c>
      <c r="W357" s="35">
        <f>(G357-P357)/G357*100</f>
        <v>46.828521434820644</v>
      </c>
      <c r="X357" s="35">
        <f>(H357-Q357)/H357*100</f>
        <v>48.290273556231007</v>
      </c>
      <c r="Y357" s="35">
        <f>(K357-T357)/K357*100</f>
        <v>32.370953630796151</v>
      </c>
    </row>
    <row r="358" spans="2:25">
      <c r="B358" s="16">
        <v>44009</v>
      </c>
      <c r="C358" s="17">
        <v>10640.2</v>
      </c>
      <c r="D358" s="24">
        <v>107.12</v>
      </c>
      <c r="E358" s="17">
        <v>1165.2</v>
      </c>
      <c r="F358" s="18">
        <v>15</v>
      </c>
      <c r="G358" s="18"/>
      <c r="H358" s="22"/>
      <c r="I358" s="18"/>
      <c r="J358" s="18"/>
      <c r="K358" s="22"/>
      <c r="L358" s="18"/>
      <c r="M358" s="18"/>
      <c r="N358" s="24">
        <v>66.5</v>
      </c>
      <c r="O358" s="18">
        <v>12.6</v>
      </c>
      <c r="P358" s="18"/>
      <c r="Q358" s="38"/>
      <c r="R358" s="18"/>
      <c r="S358" s="18"/>
      <c r="T358" s="21"/>
      <c r="U358" s="24">
        <f t="shared" si="63"/>
        <v>94.292825266048752</v>
      </c>
      <c r="V358" s="24">
        <f t="shared" si="64"/>
        <v>16.000000000000004</v>
      </c>
      <c r="W358" s="35"/>
      <c r="X358" s="35"/>
      <c r="Y358" s="35"/>
    </row>
    <row r="359" spans="2:25">
      <c r="B359" s="16">
        <v>44010</v>
      </c>
      <c r="C359" s="17">
        <v>8014.72</v>
      </c>
      <c r="D359" s="24">
        <v>113.39</v>
      </c>
      <c r="E359" s="17">
        <v>1167.9000000000001</v>
      </c>
      <c r="F359" s="19">
        <v>27.4</v>
      </c>
      <c r="G359" s="18"/>
      <c r="H359" s="22"/>
      <c r="I359" s="18"/>
      <c r="J359" s="18"/>
      <c r="K359" s="22"/>
      <c r="L359" s="18"/>
      <c r="M359" s="18"/>
      <c r="N359" s="24">
        <v>93.9</v>
      </c>
      <c r="O359" s="18">
        <v>18.3</v>
      </c>
      <c r="P359" s="18"/>
      <c r="Q359" s="38"/>
      <c r="R359" s="18"/>
      <c r="S359" s="18"/>
      <c r="T359" s="21"/>
      <c r="U359" s="24">
        <f t="shared" si="63"/>
        <v>91.959928076033904</v>
      </c>
      <c r="V359" s="24">
        <f t="shared" si="64"/>
        <v>33.211678832116782</v>
      </c>
      <c r="W359" s="35"/>
      <c r="X359" s="35"/>
      <c r="Y359" s="35"/>
    </row>
    <row r="360" spans="2:25">
      <c r="B360" s="16">
        <v>44011</v>
      </c>
      <c r="C360" s="17">
        <v>7882.49</v>
      </c>
      <c r="D360" s="24">
        <v>86.07</v>
      </c>
      <c r="E360" s="17">
        <v>1107</v>
      </c>
      <c r="F360" s="19">
        <v>25.9</v>
      </c>
      <c r="G360" s="18">
        <v>65.290000000000006</v>
      </c>
      <c r="H360" s="22">
        <f t="shared" si="59"/>
        <v>39.390000000000008</v>
      </c>
      <c r="I360" s="18">
        <v>0.15</v>
      </c>
      <c r="J360" s="18">
        <v>0.09</v>
      </c>
      <c r="K360" s="22">
        <f t="shared" si="60"/>
        <v>65.530000000000015</v>
      </c>
      <c r="L360" s="18"/>
      <c r="M360" s="18">
        <v>2.02</v>
      </c>
      <c r="N360" s="24">
        <v>76.7</v>
      </c>
      <c r="O360" s="18">
        <v>20.5</v>
      </c>
      <c r="P360" s="18">
        <v>30.28</v>
      </c>
      <c r="Q360" s="38">
        <f t="shared" si="61"/>
        <v>9.7800000000000011</v>
      </c>
      <c r="R360" s="18">
        <v>3.24</v>
      </c>
      <c r="S360" s="18">
        <v>0.56999999999999995</v>
      </c>
      <c r="T360" s="21">
        <f t="shared" si="62"/>
        <v>34.090000000000003</v>
      </c>
      <c r="U360" s="24">
        <f t="shared" si="63"/>
        <v>93.071364046973798</v>
      </c>
      <c r="V360" s="24">
        <f t="shared" si="64"/>
        <v>20.849420849420845</v>
      </c>
      <c r="W360" s="35">
        <f>(G360-P360)/G360*100</f>
        <v>53.622300505437281</v>
      </c>
      <c r="X360" s="35">
        <f>(H360-Q360)/H360*100</f>
        <v>75.171363290175179</v>
      </c>
      <c r="Y360" s="35">
        <f>(K360-T360)/K360*100</f>
        <v>47.978025331909059</v>
      </c>
    </row>
    <row r="361" spans="2:25">
      <c r="B361" s="16">
        <v>44012</v>
      </c>
      <c r="C361" s="17">
        <v>7778.32</v>
      </c>
      <c r="D361" s="24">
        <v>96.2</v>
      </c>
      <c r="E361" s="17">
        <v>1151.7</v>
      </c>
      <c r="F361" s="19">
        <v>32.5</v>
      </c>
      <c r="G361" s="18"/>
      <c r="H361" s="22"/>
      <c r="I361" s="18"/>
      <c r="J361" s="18"/>
      <c r="K361" s="22"/>
      <c r="L361" s="18"/>
      <c r="M361" s="18"/>
      <c r="N361" s="24">
        <v>69.5</v>
      </c>
      <c r="O361" s="18">
        <v>25.7</v>
      </c>
      <c r="P361" s="18"/>
      <c r="Q361" s="38"/>
      <c r="R361" s="18"/>
      <c r="S361" s="18"/>
      <c r="T361" s="21"/>
      <c r="U361" s="24">
        <f t="shared" si="63"/>
        <v>93.965442389511153</v>
      </c>
      <c r="V361" s="24">
        <f t="shared" si="64"/>
        <v>20.923076923076923</v>
      </c>
      <c r="W361" s="35"/>
      <c r="X361" s="35"/>
      <c r="Y361" s="35"/>
    </row>
    <row r="362" spans="2:25">
      <c r="B362" s="16">
        <v>44013</v>
      </c>
      <c r="C362" s="17">
        <v>9239.18</v>
      </c>
      <c r="D362" s="24">
        <v>96.71</v>
      </c>
      <c r="E362" s="17">
        <v>1197.92</v>
      </c>
      <c r="F362" s="19">
        <v>26.6</v>
      </c>
      <c r="G362" s="18">
        <v>55.53</v>
      </c>
      <c r="H362" s="22">
        <f t="shared" si="59"/>
        <v>28.93</v>
      </c>
      <c r="I362" s="18">
        <v>0.15</v>
      </c>
      <c r="J362" s="18">
        <v>0.46</v>
      </c>
      <c r="K362" s="22">
        <f t="shared" si="60"/>
        <v>56.14</v>
      </c>
      <c r="L362" s="18">
        <v>8.1999999999999993</v>
      </c>
      <c r="M362" s="18">
        <v>4.99</v>
      </c>
      <c r="N362" s="24">
        <v>76.099999999999994</v>
      </c>
      <c r="O362" s="18">
        <v>38.4</v>
      </c>
      <c r="P362" s="18">
        <v>25.8</v>
      </c>
      <c r="Q362" s="38">
        <f t="shared" si="61"/>
        <v>-12.599999999999998</v>
      </c>
      <c r="R362" s="18">
        <v>2.04</v>
      </c>
      <c r="S362" s="18">
        <v>0.33</v>
      </c>
      <c r="T362" s="21">
        <f t="shared" si="62"/>
        <v>28.169999999999998</v>
      </c>
      <c r="U362" s="24">
        <f t="shared" si="63"/>
        <v>93.647322024843078</v>
      </c>
      <c r="V362" s="24">
        <f t="shared" si="64"/>
        <v>-44.360902255639083</v>
      </c>
      <c r="W362" s="35">
        <f>(G362-P362)/G362*100</f>
        <v>53.538627768773637</v>
      </c>
      <c r="X362" s="35">
        <f>(H362-Q362)/H362*100</f>
        <v>143.55340477013482</v>
      </c>
      <c r="Y362" s="35">
        <f>(K362-T362)/K362*100</f>
        <v>49.821873886711799</v>
      </c>
    </row>
    <row r="363" spans="2:25">
      <c r="B363" s="16">
        <v>44014</v>
      </c>
      <c r="C363" s="17">
        <v>8154.5</v>
      </c>
      <c r="D363" s="24">
        <v>79.92</v>
      </c>
      <c r="E363" s="17">
        <v>1072.42</v>
      </c>
      <c r="F363" s="19">
        <v>22.9</v>
      </c>
      <c r="G363" s="19"/>
      <c r="H363" s="22"/>
      <c r="I363" s="18"/>
      <c r="J363" s="18"/>
      <c r="K363" s="22"/>
      <c r="L363" s="19"/>
      <c r="M363" s="19"/>
      <c r="N363" s="61">
        <v>83.8</v>
      </c>
      <c r="O363" s="19">
        <v>34.299999999999997</v>
      </c>
      <c r="P363" s="19"/>
      <c r="Q363" s="38"/>
      <c r="R363" s="19"/>
      <c r="S363" s="19"/>
      <c r="T363" s="21"/>
      <c r="U363" s="24">
        <f t="shared" si="63"/>
        <v>92.185897316349937</v>
      </c>
      <c r="V363" s="24">
        <f t="shared" si="64"/>
        <v>-49.78165938864629</v>
      </c>
      <c r="W363" s="35"/>
      <c r="X363" s="35"/>
      <c r="Y363" s="35"/>
    </row>
    <row r="364" spans="2:25">
      <c r="B364" s="16">
        <v>44015</v>
      </c>
      <c r="C364" s="17">
        <v>7129</v>
      </c>
      <c r="D364" s="24">
        <v>66.900000000000006</v>
      </c>
      <c r="E364" s="17">
        <v>987.13</v>
      </c>
      <c r="F364" s="19">
        <v>27.9</v>
      </c>
      <c r="G364" s="19"/>
      <c r="H364" s="22"/>
      <c r="I364" s="18"/>
      <c r="J364" s="18"/>
      <c r="K364" s="22"/>
      <c r="L364" s="19"/>
      <c r="M364" s="19"/>
      <c r="N364" s="61">
        <v>74.58</v>
      </c>
      <c r="O364" s="19">
        <v>37.4</v>
      </c>
      <c r="P364" s="19"/>
      <c r="Q364" s="38"/>
      <c r="R364" s="19"/>
      <c r="S364" s="19"/>
      <c r="T364" s="21"/>
      <c r="U364" s="24">
        <f t="shared" si="63"/>
        <v>92.444764114149095</v>
      </c>
      <c r="V364" s="24">
        <f t="shared" si="64"/>
        <v>-34.050179211469533</v>
      </c>
      <c r="W364" s="35"/>
      <c r="X364" s="35"/>
      <c r="Y364" s="35"/>
    </row>
    <row r="365" spans="2:25">
      <c r="B365" s="16">
        <v>44016</v>
      </c>
      <c r="C365" s="17">
        <v>7795.87</v>
      </c>
      <c r="D365" s="24">
        <v>89.72</v>
      </c>
      <c r="E365" s="17">
        <v>1294.42</v>
      </c>
      <c r="F365" s="19"/>
      <c r="G365" s="19"/>
      <c r="H365" s="22"/>
      <c r="I365" s="18"/>
      <c r="J365" s="18"/>
      <c r="K365" s="22"/>
      <c r="L365" s="19"/>
      <c r="M365" s="19"/>
      <c r="N365" s="61">
        <v>62.1</v>
      </c>
      <c r="O365" s="19">
        <v>34.9</v>
      </c>
      <c r="P365" s="19"/>
      <c r="Q365" s="38"/>
      <c r="R365" s="19"/>
      <c r="S365" s="19"/>
      <c r="T365" s="21"/>
      <c r="U365" s="24">
        <f t="shared" ref="U365:U396" si="65">(E365-N365)/E365*100</f>
        <v>95.202484510437117</v>
      </c>
      <c r="V365" s="24"/>
      <c r="W365" s="35"/>
      <c r="X365" s="35"/>
      <c r="Y365" s="35"/>
    </row>
    <row r="366" spans="2:25">
      <c r="B366" s="16">
        <v>44017</v>
      </c>
      <c r="C366" s="17">
        <v>8109.93</v>
      </c>
      <c r="D366" s="24">
        <v>105.72</v>
      </c>
      <c r="E366" s="17">
        <v>1037.8</v>
      </c>
      <c r="F366" s="19"/>
      <c r="G366" s="19"/>
      <c r="H366" s="22"/>
      <c r="I366" s="18"/>
      <c r="J366" s="18"/>
      <c r="K366" s="22"/>
      <c r="L366" s="19"/>
      <c r="M366" s="19"/>
      <c r="N366" s="61">
        <v>63.4</v>
      </c>
      <c r="O366" s="19">
        <v>33.799999999999997</v>
      </c>
      <c r="P366" s="19"/>
      <c r="Q366" s="38"/>
      <c r="R366" s="19"/>
      <c r="S366" s="19"/>
      <c r="T366" s="21"/>
      <c r="U366" s="24">
        <f t="shared" si="65"/>
        <v>93.890923106571606</v>
      </c>
      <c r="V366" s="24"/>
      <c r="W366" s="35"/>
      <c r="X366" s="35"/>
      <c r="Y366" s="35"/>
    </row>
    <row r="367" spans="2:25">
      <c r="B367" s="16">
        <v>44018</v>
      </c>
      <c r="C367" s="17">
        <v>8751.2900000000009</v>
      </c>
      <c r="D367" s="24">
        <v>104.39</v>
      </c>
      <c r="E367" s="17">
        <v>1079</v>
      </c>
      <c r="F367" s="19">
        <v>26.3</v>
      </c>
      <c r="G367" s="18">
        <v>67.64</v>
      </c>
      <c r="H367" s="22">
        <f t="shared" si="59"/>
        <v>41.34</v>
      </c>
      <c r="I367" s="18">
        <v>0.18</v>
      </c>
      <c r="J367" s="18">
        <v>0</v>
      </c>
      <c r="K367" s="22">
        <f t="shared" si="60"/>
        <v>67.820000000000007</v>
      </c>
      <c r="L367" s="19"/>
      <c r="M367" s="18">
        <v>0</v>
      </c>
      <c r="N367" s="61">
        <v>65.400000000000006</v>
      </c>
      <c r="O367" s="18">
        <v>29</v>
      </c>
      <c r="P367" s="18">
        <v>37.76</v>
      </c>
      <c r="Q367" s="38">
        <f t="shared" si="61"/>
        <v>8.759999999999998</v>
      </c>
      <c r="R367" s="18">
        <v>1.03</v>
      </c>
      <c r="S367" s="18">
        <v>0.4</v>
      </c>
      <c r="T367" s="21">
        <f t="shared" si="62"/>
        <v>39.19</v>
      </c>
      <c r="U367" s="24">
        <f t="shared" si="65"/>
        <v>93.938832252085263</v>
      </c>
      <c r="V367" s="24">
        <f>(F367-O367)/F367*100</f>
        <v>-10.266159695817487</v>
      </c>
      <c r="W367" s="35">
        <f>(G367-P367)/G367*100</f>
        <v>44.175044352454172</v>
      </c>
      <c r="X367" s="35">
        <f>(H367-Q367)/H367*100</f>
        <v>78.809869375907112</v>
      </c>
      <c r="Y367" s="35">
        <f>(K367-T367)/K367*100</f>
        <v>42.214685933353003</v>
      </c>
    </row>
    <row r="368" spans="2:25">
      <c r="B368" s="16">
        <v>44019</v>
      </c>
      <c r="C368" s="17">
        <v>9812.7800000000007</v>
      </c>
      <c r="D368" s="24">
        <v>97.32</v>
      </c>
      <c r="E368" s="17">
        <v>1108.6400000000001</v>
      </c>
      <c r="F368" s="19">
        <v>25.2</v>
      </c>
      <c r="G368" s="18"/>
      <c r="H368" s="22"/>
      <c r="I368" s="18"/>
      <c r="J368" s="18"/>
      <c r="K368" s="22"/>
      <c r="L368" s="19"/>
      <c r="M368" s="19"/>
      <c r="N368" s="24">
        <v>72.36</v>
      </c>
      <c r="O368" s="18">
        <v>31.2</v>
      </c>
      <c r="P368" s="19"/>
      <c r="Q368" s="38"/>
      <c r="R368" s="19"/>
      <c r="S368" s="19"/>
      <c r="T368" s="21"/>
      <c r="U368" s="24">
        <f t="shared" si="65"/>
        <v>93.473084139125433</v>
      </c>
      <c r="V368" s="24">
        <f>(F368-O368)/F368*100</f>
        <v>-23.80952380952381</v>
      </c>
      <c r="W368" s="35"/>
      <c r="X368" s="35"/>
      <c r="Y368" s="35"/>
    </row>
    <row r="369" spans="2:25">
      <c r="B369" s="16">
        <v>44020</v>
      </c>
      <c r="C369" s="17">
        <v>9414.14</v>
      </c>
      <c r="D369" s="24">
        <v>117.76</v>
      </c>
      <c r="E369" s="17">
        <v>971.4</v>
      </c>
      <c r="F369" s="19">
        <v>33.799999999999997</v>
      </c>
      <c r="G369" s="18"/>
      <c r="H369" s="22"/>
      <c r="I369" s="18"/>
      <c r="J369" s="18"/>
      <c r="K369" s="22"/>
      <c r="L369" s="19">
        <v>8.1</v>
      </c>
      <c r="M369" s="18"/>
      <c r="N369" s="61">
        <v>72</v>
      </c>
      <c r="O369" s="18">
        <v>26.9</v>
      </c>
      <c r="P369" s="18"/>
      <c r="Q369" s="38"/>
      <c r="R369" s="18"/>
      <c r="S369" s="18"/>
      <c r="T369" s="21"/>
      <c r="U369" s="24">
        <f t="shared" si="65"/>
        <v>92.588017294626312</v>
      </c>
      <c r="V369" s="24">
        <f>(F369-O369)/F369*100</f>
        <v>20.414201183431953</v>
      </c>
      <c r="W369" s="35"/>
      <c r="X369" s="35"/>
      <c r="Y369" s="35"/>
    </row>
    <row r="370" spans="2:25">
      <c r="B370" s="16">
        <v>44021</v>
      </c>
      <c r="C370" s="17">
        <v>9885.91</v>
      </c>
      <c r="D370" s="24">
        <v>157.05000000000001</v>
      </c>
      <c r="E370" s="17">
        <v>907</v>
      </c>
      <c r="F370" s="19">
        <v>21.3</v>
      </c>
      <c r="G370" s="18">
        <v>55.69</v>
      </c>
      <c r="H370" s="22">
        <f t="shared" si="59"/>
        <v>34.39</v>
      </c>
      <c r="I370" s="18">
        <v>0</v>
      </c>
      <c r="J370" s="18">
        <v>0.18</v>
      </c>
      <c r="K370" s="22">
        <f t="shared" si="60"/>
        <v>55.87</v>
      </c>
      <c r="L370" s="19"/>
      <c r="M370" s="18">
        <v>12.87</v>
      </c>
      <c r="N370" s="61">
        <v>62.89</v>
      </c>
      <c r="O370" s="18">
        <v>23.6</v>
      </c>
      <c r="P370" s="18">
        <v>43.73</v>
      </c>
      <c r="Q370" s="38">
        <f t="shared" si="61"/>
        <v>20.129999999999995</v>
      </c>
      <c r="R370" s="18">
        <v>2</v>
      </c>
      <c r="S370" s="18">
        <v>0.54</v>
      </c>
      <c r="T370" s="21">
        <f t="shared" si="62"/>
        <v>46.269999999999996</v>
      </c>
      <c r="U370" s="24">
        <f t="shared" si="65"/>
        <v>93.06615214994487</v>
      </c>
      <c r="V370" s="24">
        <f>(F370-O370)/F370*100</f>
        <v>-10.798122065727704</v>
      </c>
      <c r="W370" s="35">
        <f>(G370-P370)/G370*100</f>
        <v>21.476028012210453</v>
      </c>
      <c r="X370" s="35">
        <f>(H370-Q370)/H370*100</f>
        <v>41.465542308810718</v>
      </c>
      <c r="Y370" s="35">
        <f>(K370-T370)/K370*100</f>
        <v>17.182745659566855</v>
      </c>
    </row>
    <row r="371" spans="2:25">
      <c r="B371" s="16">
        <v>44022</v>
      </c>
      <c r="C371" s="17">
        <v>9587.43</v>
      </c>
      <c r="D371" s="24">
        <v>105.79</v>
      </c>
      <c r="E371" s="17">
        <v>880.92</v>
      </c>
      <c r="F371" s="19">
        <v>21.2</v>
      </c>
      <c r="G371" s="18"/>
      <c r="H371" s="22"/>
      <c r="I371" s="18"/>
      <c r="J371" s="18"/>
      <c r="K371" s="22"/>
      <c r="L371" s="19"/>
      <c r="M371" s="18"/>
      <c r="N371" s="61">
        <v>21.65</v>
      </c>
      <c r="O371" s="18">
        <v>19.3</v>
      </c>
      <c r="P371" s="18"/>
      <c r="Q371" s="38"/>
      <c r="R371" s="18"/>
      <c r="S371" s="18"/>
      <c r="T371" s="21"/>
      <c r="U371" s="24">
        <f t="shared" si="65"/>
        <v>97.542342096898707</v>
      </c>
      <c r="V371" s="24">
        <f>(F371-O371)/F371*100</f>
        <v>8.9622641509433905</v>
      </c>
      <c r="W371" s="35"/>
      <c r="X371" s="35"/>
      <c r="Y371" s="35"/>
    </row>
    <row r="372" spans="2:25">
      <c r="B372" s="16">
        <v>44023</v>
      </c>
      <c r="C372" s="17">
        <v>12344.3</v>
      </c>
      <c r="D372" s="24">
        <v>148.49</v>
      </c>
      <c r="E372" s="17">
        <v>999</v>
      </c>
      <c r="F372" s="19"/>
      <c r="G372" s="18"/>
      <c r="H372" s="22"/>
      <c r="I372" s="18"/>
      <c r="J372" s="18"/>
      <c r="K372" s="22"/>
      <c r="L372" s="19"/>
      <c r="M372" s="18"/>
      <c r="N372" s="61">
        <v>77.5</v>
      </c>
      <c r="O372" s="18">
        <v>22.7</v>
      </c>
      <c r="P372" s="18"/>
      <c r="Q372" s="38"/>
      <c r="R372" s="18"/>
      <c r="S372" s="18"/>
      <c r="T372" s="21"/>
      <c r="U372" s="24">
        <f t="shared" si="65"/>
        <v>92.242242242242241</v>
      </c>
      <c r="V372" s="24"/>
      <c r="W372" s="35"/>
      <c r="X372" s="35"/>
      <c r="Y372" s="35"/>
    </row>
    <row r="373" spans="2:25">
      <c r="B373" s="16">
        <v>44024</v>
      </c>
      <c r="C373" s="17">
        <v>9629.39</v>
      </c>
      <c r="D373" s="24">
        <v>99.64</v>
      </c>
      <c r="E373" s="17">
        <v>1084.4000000000001</v>
      </c>
      <c r="F373" s="19"/>
      <c r="G373" s="18"/>
      <c r="H373" s="22"/>
      <c r="I373" s="18"/>
      <c r="J373" s="18"/>
      <c r="K373" s="22"/>
      <c r="L373" s="19"/>
      <c r="M373" s="18"/>
      <c r="N373" s="61">
        <v>70.92</v>
      </c>
      <c r="O373" s="18">
        <v>20.100000000000001</v>
      </c>
      <c r="P373" s="18"/>
      <c r="Q373" s="38"/>
      <c r="R373" s="18"/>
      <c r="S373" s="18"/>
      <c r="T373" s="21"/>
      <c r="U373" s="24">
        <f t="shared" si="65"/>
        <v>93.459977867945412</v>
      </c>
      <c r="V373" s="24"/>
      <c r="W373" s="35"/>
      <c r="X373" s="35"/>
      <c r="Y373" s="35"/>
    </row>
    <row r="374" spans="2:25">
      <c r="B374" s="16">
        <v>44025</v>
      </c>
      <c r="C374" s="17">
        <v>9388.7800000000007</v>
      </c>
      <c r="D374" s="24">
        <v>79.03</v>
      </c>
      <c r="E374" s="17">
        <v>1029.8</v>
      </c>
      <c r="F374" s="19">
        <v>30.4</v>
      </c>
      <c r="G374" s="18">
        <v>48.22</v>
      </c>
      <c r="H374" s="22">
        <f t="shared" si="59"/>
        <v>17.82</v>
      </c>
      <c r="I374" s="18">
        <v>0.19</v>
      </c>
      <c r="J374" s="18">
        <v>0.13</v>
      </c>
      <c r="K374" s="22">
        <f t="shared" si="60"/>
        <v>48.54</v>
      </c>
      <c r="L374" s="19"/>
      <c r="M374" s="18">
        <v>12.66</v>
      </c>
      <c r="N374" s="61">
        <v>52.16</v>
      </c>
      <c r="O374" s="18">
        <v>17.600000000000001</v>
      </c>
      <c r="P374" s="18">
        <v>14.07</v>
      </c>
      <c r="Q374" s="38">
        <f t="shared" si="61"/>
        <v>-3.5300000000000011</v>
      </c>
      <c r="R374" s="18">
        <v>4.76</v>
      </c>
      <c r="S374" s="18">
        <v>2.71</v>
      </c>
      <c r="T374" s="21">
        <f t="shared" si="62"/>
        <v>21.54</v>
      </c>
      <c r="U374" s="24">
        <f t="shared" si="65"/>
        <v>94.934938823072443</v>
      </c>
      <c r="V374" s="24">
        <f>(F374-O374)/F374*100</f>
        <v>42.105263157894726</v>
      </c>
      <c r="W374" s="35">
        <f>(G374-P374)/G374*100</f>
        <v>70.821236001659059</v>
      </c>
      <c r="X374" s="35">
        <f>(H374-Q374)/H374*100</f>
        <v>119.80920314253649</v>
      </c>
      <c r="Y374" s="35">
        <f>(K374-T374)/K374*100</f>
        <v>55.624227441285534</v>
      </c>
    </row>
    <row r="375" spans="2:25">
      <c r="B375" s="16">
        <v>44026</v>
      </c>
      <c r="C375" s="17">
        <v>9500.65</v>
      </c>
      <c r="D375" s="24">
        <v>71.180000000000007</v>
      </c>
      <c r="E375" s="17">
        <v>979.5</v>
      </c>
      <c r="F375" s="19">
        <v>20.2</v>
      </c>
      <c r="G375" s="18"/>
      <c r="H375" s="22"/>
      <c r="I375" s="18"/>
      <c r="J375" s="18"/>
      <c r="K375" s="22"/>
      <c r="L375" s="19"/>
      <c r="M375" s="18"/>
      <c r="N375" s="61">
        <v>63.41</v>
      </c>
      <c r="O375" s="18">
        <v>18.100000000000001</v>
      </c>
      <c r="P375" s="18"/>
      <c r="Q375" s="38"/>
      <c r="R375" s="18"/>
      <c r="S375" s="18"/>
      <c r="T375" s="21"/>
      <c r="U375" s="24">
        <f t="shared" si="65"/>
        <v>93.526288922919861</v>
      </c>
      <c r="V375" s="24">
        <f>(F375-O375)/F375*100</f>
        <v>10.396039603960386</v>
      </c>
      <c r="W375" s="35"/>
      <c r="X375" s="35"/>
      <c r="Y375" s="35"/>
    </row>
    <row r="376" spans="2:25">
      <c r="B376" s="16">
        <v>44027</v>
      </c>
      <c r="C376" s="17">
        <v>9327.75</v>
      </c>
      <c r="D376" s="24">
        <v>73.25</v>
      </c>
      <c r="E376" s="17">
        <v>1036.7</v>
      </c>
      <c r="F376" s="19">
        <v>25.4</v>
      </c>
      <c r="G376" s="18"/>
      <c r="H376" s="22"/>
      <c r="I376" s="18"/>
      <c r="J376" s="18"/>
      <c r="K376" s="22"/>
      <c r="L376" s="19">
        <v>7.7</v>
      </c>
      <c r="M376" s="18"/>
      <c r="N376" s="61">
        <v>56.6</v>
      </c>
      <c r="O376" s="18">
        <v>22.2</v>
      </c>
      <c r="P376" s="18"/>
      <c r="Q376" s="38"/>
      <c r="R376" s="18"/>
      <c r="S376" s="18"/>
      <c r="T376" s="21"/>
      <c r="U376" s="24">
        <f t="shared" si="65"/>
        <v>94.540368476897854</v>
      </c>
      <c r="V376" s="24">
        <f>(F376-O376)/F376*100</f>
        <v>12.598425196850391</v>
      </c>
      <c r="W376" s="35"/>
      <c r="X376" s="35"/>
      <c r="Y376" s="35"/>
    </row>
    <row r="377" spans="2:25">
      <c r="B377" s="16">
        <v>44028</v>
      </c>
      <c r="C377" s="17">
        <v>8763.7999999999993</v>
      </c>
      <c r="D377" s="24">
        <v>54.48</v>
      </c>
      <c r="E377" s="17">
        <v>1006.5</v>
      </c>
      <c r="F377" s="18">
        <v>32</v>
      </c>
      <c r="G377" s="18">
        <v>61.66</v>
      </c>
      <c r="H377" s="22">
        <f t="shared" si="59"/>
        <v>29.659999999999997</v>
      </c>
      <c r="I377" s="18">
        <v>0.19</v>
      </c>
      <c r="J377" s="18">
        <v>0.26</v>
      </c>
      <c r="K377" s="22">
        <f t="shared" si="60"/>
        <v>62.109999999999992</v>
      </c>
      <c r="L377" s="19"/>
      <c r="M377" s="18">
        <v>14.74</v>
      </c>
      <c r="N377" s="61">
        <v>62.3</v>
      </c>
      <c r="O377" s="18">
        <v>23</v>
      </c>
      <c r="P377" s="18">
        <v>30.28</v>
      </c>
      <c r="Q377" s="38">
        <f t="shared" si="61"/>
        <v>7.2800000000000011</v>
      </c>
      <c r="R377" s="18">
        <v>4.6500000000000004</v>
      </c>
      <c r="S377" s="18">
        <v>0.38</v>
      </c>
      <c r="T377" s="21">
        <f t="shared" si="62"/>
        <v>35.31</v>
      </c>
      <c r="U377" s="24">
        <f t="shared" si="65"/>
        <v>93.810233482364637</v>
      </c>
      <c r="V377" s="24">
        <f>(F377-O377)/F377*100</f>
        <v>28.125</v>
      </c>
      <c r="W377" s="35">
        <f>(G377-P377)/G377*100</f>
        <v>50.891988323061945</v>
      </c>
      <c r="X377" s="35">
        <f>(H377-Q377)/H377*100</f>
        <v>75.455158462575852</v>
      </c>
      <c r="Y377" s="35">
        <f>(K377-T377)/K377*100</f>
        <v>43.149251328288507</v>
      </c>
    </row>
    <row r="378" spans="2:25">
      <c r="B378" s="16">
        <v>44029</v>
      </c>
      <c r="C378" s="17">
        <v>9495.8799999999992</v>
      </c>
      <c r="D378" s="24">
        <v>8.59</v>
      </c>
      <c r="E378" s="17">
        <v>1031.2</v>
      </c>
      <c r="F378" s="18">
        <v>21.7</v>
      </c>
      <c r="G378" s="18"/>
      <c r="H378" s="19"/>
      <c r="I378" s="18"/>
      <c r="J378" s="18"/>
      <c r="K378" s="19"/>
      <c r="L378" s="19"/>
      <c r="M378" s="18"/>
      <c r="N378" s="61">
        <v>69.39</v>
      </c>
      <c r="O378" s="18">
        <v>18.899999999999999</v>
      </c>
      <c r="P378" s="18"/>
      <c r="Q378" s="19"/>
      <c r="R378" s="18"/>
      <c r="S378" s="18"/>
      <c r="T378" s="19"/>
      <c r="U378" s="24">
        <f t="shared" si="65"/>
        <v>93.270946470131889</v>
      </c>
      <c r="V378" s="24">
        <f>(F378-O378)/F378*100</f>
        <v>12.903225806451616</v>
      </c>
      <c r="W378" s="35"/>
      <c r="X378" s="35"/>
      <c r="Y378" s="35"/>
    </row>
    <row r="379" spans="2:25">
      <c r="B379" s="16">
        <v>44030</v>
      </c>
      <c r="C379" s="17">
        <v>9594.17</v>
      </c>
      <c r="D379" s="24">
        <v>12.5</v>
      </c>
      <c r="E379" s="17">
        <v>1089.0999999999999</v>
      </c>
      <c r="F379" s="18"/>
      <c r="G379" s="18"/>
      <c r="H379" s="19"/>
      <c r="I379" s="18"/>
      <c r="J379" s="18"/>
      <c r="K379" s="19"/>
      <c r="L379" s="19"/>
      <c r="M379" s="18"/>
      <c r="N379" s="61">
        <v>54.1</v>
      </c>
      <c r="O379" s="18">
        <v>17.600000000000001</v>
      </c>
      <c r="P379" s="18"/>
      <c r="Q379" s="19"/>
      <c r="R379" s="18"/>
      <c r="S379" s="18"/>
      <c r="T379" s="19"/>
      <c r="U379" s="24">
        <f t="shared" si="65"/>
        <v>95.032595721237726</v>
      </c>
      <c r="V379" s="24"/>
      <c r="W379" s="35"/>
      <c r="X379" s="35"/>
      <c r="Y379" s="35"/>
    </row>
    <row r="380" spans="2:25">
      <c r="B380" s="16">
        <v>44031</v>
      </c>
      <c r="C380" s="17">
        <v>8517.82</v>
      </c>
      <c r="D380" s="24">
        <v>47.18</v>
      </c>
      <c r="E380" s="17">
        <v>1228.4000000000001</v>
      </c>
      <c r="F380" s="18"/>
      <c r="G380" s="18"/>
      <c r="H380" s="19"/>
      <c r="I380" s="18"/>
      <c r="J380" s="18"/>
      <c r="K380" s="19"/>
      <c r="L380" s="19"/>
      <c r="M380" s="18"/>
      <c r="N380" s="61">
        <v>62.3</v>
      </c>
      <c r="O380" s="18">
        <v>13.6</v>
      </c>
      <c r="P380" s="18"/>
      <c r="Q380" s="19"/>
      <c r="R380" s="18"/>
      <c r="S380" s="18"/>
      <c r="T380" s="19"/>
      <c r="U380" s="24">
        <f t="shared" si="65"/>
        <v>94.928362097036796</v>
      </c>
      <c r="V380" s="24"/>
      <c r="W380" s="35"/>
      <c r="X380" s="35"/>
      <c r="Y380" s="35"/>
    </row>
    <row r="381" spans="2:25">
      <c r="B381" s="16">
        <v>44032</v>
      </c>
      <c r="C381" s="17">
        <v>8616.23</v>
      </c>
      <c r="D381" s="24">
        <v>68.69</v>
      </c>
      <c r="E381" s="17">
        <v>1078.7</v>
      </c>
      <c r="F381" s="18">
        <v>19.899999999999999</v>
      </c>
      <c r="G381" s="18">
        <v>61.66</v>
      </c>
      <c r="H381" s="22">
        <f t="shared" ref="H381:H440" si="66">G381-F381</f>
        <v>41.76</v>
      </c>
      <c r="I381" s="18">
        <v>0.16</v>
      </c>
      <c r="J381" s="18">
        <v>0.15</v>
      </c>
      <c r="K381" s="22">
        <f t="shared" ref="K381:K440" si="67">G381+J381+I381</f>
        <v>61.969999999999992</v>
      </c>
      <c r="L381" s="19"/>
      <c r="M381" s="18">
        <v>12.46</v>
      </c>
      <c r="N381" s="61">
        <v>62.9</v>
      </c>
      <c r="O381" s="18">
        <v>14.6</v>
      </c>
      <c r="P381" s="18">
        <v>17.41</v>
      </c>
      <c r="Q381" s="38">
        <f t="shared" ref="Q381:Q440" si="68">P381-O381</f>
        <v>2.8100000000000005</v>
      </c>
      <c r="R381" s="18">
        <v>5.26</v>
      </c>
      <c r="S381" s="18">
        <v>0.84</v>
      </c>
      <c r="T381" s="21">
        <f t="shared" ref="T381:T440" si="69">O381+Q381+R381+S381</f>
        <v>23.51</v>
      </c>
      <c r="U381" s="24">
        <f t="shared" si="65"/>
        <v>94.168907017706502</v>
      </c>
      <c r="V381" s="24">
        <f>(F381-O381)/F381*100</f>
        <v>26.633165829145728</v>
      </c>
      <c r="W381" s="35">
        <f>(G381-P381)/G381*100</f>
        <v>71.76451508271164</v>
      </c>
      <c r="X381" s="35">
        <f>(H381-Q381)/H381*100</f>
        <v>93.27107279693486</v>
      </c>
      <c r="Y381" s="35">
        <f>(K381-T381)/K381*100</f>
        <v>62.062288203969665</v>
      </c>
    </row>
    <row r="382" spans="2:25">
      <c r="B382" s="16">
        <v>44033</v>
      </c>
      <c r="C382" s="17">
        <v>9207.2199999999993</v>
      </c>
      <c r="D382" s="24">
        <v>91.08</v>
      </c>
      <c r="E382" s="17">
        <v>1058.5</v>
      </c>
      <c r="F382" s="18">
        <v>20.399999999999999</v>
      </c>
      <c r="G382" s="18"/>
      <c r="H382" s="22"/>
      <c r="I382" s="18"/>
      <c r="J382" s="18"/>
      <c r="K382" s="22"/>
      <c r="L382" s="19"/>
      <c r="M382" s="18"/>
      <c r="N382" s="61">
        <v>71.73</v>
      </c>
      <c r="O382" s="18">
        <v>15.6</v>
      </c>
      <c r="P382" s="18"/>
      <c r="Q382" s="38"/>
      <c r="R382" s="18"/>
      <c r="S382" s="18"/>
      <c r="T382" s="21"/>
      <c r="U382" s="24">
        <f t="shared" si="65"/>
        <v>93.223429381199807</v>
      </c>
      <c r="V382" s="24">
        <f>(F382-O382)/F382*100</f>
        <v>23.52941176470588</v>
      </c>
      <c r="W382" s="35"/>
      <c r="X382" s="35"/>
      <c r="Y382" s="35"/>
    </row>
    <row r="383" spans="2:25">
      <c r="B383" s="16">
        <v>44034</v>
      </c>
      <c r="C383" s="17">
        <v>9429.6200000000008</v>
      </c>
      <c r="D383" s="24">
        <v>66.709999999999994</v>
      </c>
      <c r="E383" s="17">
        <v>1009.8</v>
      </c>
      <c r="F383" s="18">
        <v>22.8</v>
      </c>
      <c r="G383" s="18"/>
      <c r="H383" s="22"/>
      <c r="I383" s="18"/>
      <c r="J383" s="18"/>
      <c r="K383" s="22"/>
      <c r="L383" s="19">
        <v>8.1</v>
      </c>
      <c r="M383" s="18"/>
      <c r="N383" s="61">
        <v>53.44</v>
      </c>
      <c r="O383" s="18">
        <v>13.8</v>
      </c>
      <c r="P383" s="18"/>
      <c r="Q383" s="38"/>
      <c r="R383" s="18"/>
      <c r="S383" s="18"/>
      <c r="T383" s="21"/>
      <c r="U383" s="24">
        <f t="shared" si="65"/>
        <v>94.707862943157053</v>
      </c>
      <c r="V383" s="24">
        <f>(F383-O383)/F383*100</f>
        <v>39.473684210526315</v>
      </c>
      <c r="W383" s="35"/>
      <c r="X383" s="35"/>
      <c r="Y383" s="35"/>
    </row>
    <row r="384" spans="2:25">
      <c r="B384" s="16">
        <v>44035</v>
      </c>
      <c r="C384" s="17">
        <v>10332.4</v>
      </c>
      <c r="D384" s="24">
        <v>67.67</v>
      </c>
      <c r="E384" s="17">
        <v>1197.6400000000001</v>
      </c>
      <c r="F384" s="18">
        <v>20</v>
      </c>
      <c r="G384" s="18">
        <v>52.89</v>
      </c>
      <c r="H384" s="22">
        <f t="shared" si="66"/>
        <v>32.89</v>
      </c>
      <c r="I384" s="18">
        <v>0</v>
      </c>
      <c r="J384" s="18">
        <v>0.64</v>
      </c>
      <c r="K384" s="22">
        <f t="shared" si="67"/>
        <v>53.53</v>
      </c>
      <c r="L384" s="19"/>
      <c r="M384" s="18">
        <v>17.059999999999999</v>
      </c>
      <c r="N384" s="61">
        <v>79.930000000000007</v>
      </c>
      <c r="O384" s="18">
        <v>9.5500000000000007</v>
      </c>
      <c r="P384" s="18">
        <v>16.55</v>
      </c>
      <c r="Q384" s="38">
        <f t="shared" si="68"/>
        <v>7</v>
      </c>
      <c r="R384" s="18">
        <v>10.44</v>
      </c>
      <c r="S384" s="18">
        <v>0.91</v>
      </c>
      <c r="T384" s="21">
        <f t="shared" si="69"/>
        <v>27.900000000000002</v>
      </c>
      <c r="U384" s="24">
        <f t="shared" si="65"/>
        <v>93.326041214388283</v>
      </c>
      <c r="V384" s="24">
        <f>(F384-O384)/F384*100</f>
        <v>52.25</v>
      </c>
      <c r="W384" s="35">
        <f>(G384-P384)/G384*100</f>
        <v>68.708640574777846</v>
      </c>
      <c r="X384" s="35">
        <f>(H384-Q384)/H384*100</f>
        <v>78.716935238674367</v>
      </c>
      <c r="Y384" s="35">
        <f>(K384-T384)/K384*100</f>
        <v>47.879693629740331</v>
      </c>
    </row>
    <row r="385" spans="2:25">
      <c r="B385" s="16">
        <v>44036</v>
      </c>
      <c r="C385" s="17">
        <v>9569.7999999999993</v>
      </c>
      <c r="D385" s="24">
        <v>65.58</v>
      </c>
      <c r="E385" s="17">
        <v>1036.4100000000001</v>
      </c>
      <c r="F385" s="18">
        <v>22</v>
      </c>
      <c r="G385" s="18"/>
      <c r="H385" s="22"/>
      <c r="I385" s="18"/>
      <c r="J385" s="18"/>
      <c r="K385" s="22"/>
      <c r="L385" s="19"/>
      <c r="M385" s="18"/>
      <c r="N385" s="61">
        <v>74.13</v>
      </c>
      <c r="O385" s="18">
        <v>11.7</v>
      </c>
      <c r="P385" s="18"/>
      <c r="Q385" s="38"/>
      <c r="R385" s="18"/>
      <c r="S385" s="18"/>
      <c r="T385" s="21"/>
      <c r="U385" s="24">
        <f t="shared" si="65"/>
        <v>92.847425246765283</v>
      </c>
      <c r="V385" s="24">
        <f>(F385-O385)/F385*100</f>
        <v>46.81818181818182</v>
      </c>
      <c r="W385" s="35"/>
      <c r="X385" s="35"/>
      <c r="Y385" s="35"/>
    </row>
    <row r="386" spans="2:25">
      <c r="B386" s="16">
        <v>44037</v>
      </c>
      <c r="C386" s="17">
        <v>11376.7</v>
      </c>
      <c r="D386" s="24">
        <v>83.8</v>
      </c>
      <c r="E386" s="17">
        <v>1058.3</v>
      </c>
      <c r="F386" s="18"/>
      <c r="G386" s="18"/>
      <c r="H386" s="22"/>
      <c r="I386" s="18"/>
      <c r="J386" s="18"/>
      <c r="K386" s="22"/>
      <c r="L386" s="19"/>
      <c r="M386" s="18"/>
      <c r="N386" s="61">
        <v>61.4</v>
      </c>
      <c r="O386" s="18">
        <v>8.52</v>
      </c>
      <c r="P386" s="18"/>
      <c r="Q386" s="38"/>
      <c r="R386" s="18"/>
      <c r="S386" s="18"/>
      <c r="T386" s="21"/>
      <c r="U386" s="24">
        <f t="shared" si="65"/>
        <v>94.198242464329581</v>
      </c>
      <c r="V386" s="24"/>
      <c r="W386" s="35"/>
      <c r="X386" s="35"/>
      <c r="Y386" s="35"/>
    </row>
    <row r="387" spans="2:25">
      <c r="B387" s="16">
        <v>44038</v>
      </c>
      <c r="C387" s="17">
        <v>10850.9</v>
      </c>
      <c r="D387" s="24">
        <v>105.5</v>
      </c>
      <c r="E387" s="17">
        <v>1212.5</v>
      </c>
      <c r="F387" s="18"/>
      <c r="G387" s="18"/>
      <c r="H387" s="22"/>
      <c r="I387" s="18"/>
      <c r="J387" s="18"/>
      <c r="K387" s="22"/>
      <c r="L387" s="19"/>
      <c r="M387" s="18"/>
      <c r="N387" s="61">
        <v>59.4</v>
      </c>
      <c r="O387" s="18">
        <v>11.4</v>
      </c>
      <c r="P387" s="18"/>
      <c r="Q387" s="38"/>
      <c r="R387" s="18"/>
      <c r="S387" s="18"/>
      <c r="T387" s="21"/>
      <c r="U387" s="24">
        <f t="shared" si="65"/>
        <v>95.101030927835041</v>
      </c>
      <c r="V387" s="24"/>
      <c r="W387" s="35"/>
      <c r="X387" s="35"/>
      <c r="Y387" s="35"/>
    </row>
    <row r="388" spans="2:25">
      <c r="B388" s="16">
        <v>44039</v>
      </c>
      <c r="C388" s="17">
        <v>10087.9</v>
      </c>
      <c r="D388" s="24">
        <v>26.96</v>
      </c>
      <c r="E388" s="17">
        <v>1271.5999999999999</v>
      </c>
      <c r="F388" s="18">
        <v>22.9</v>
      </c>
      <c r="G388" s="18">
        <v>53.26</v>
      </c>
      <c r="H388" s="22">
        <f t="shared" si="66"/>
        <v>30.36</v>
      </c>
      <c r="I388" s="18">
        <v>0</v>
      </c>
      <c r="J388" s="18">
        <v>0.47</v>
      </c>
      <c r="K388" s="22">
        <f t="shared" si="67"/>
        <v>53.73</v>
      </c>
      <c r="L388" s="19"/>
      <c r="M388" s="18">
        <v>17.61</v>
      </c>
      <c r="N388" s="61">
        <v>59.8</v>
      </c>
      <c r="O388" s="18">
        <v>11</v>
      </c>
      <c r="P388" s="18">
        <v>13.85</v>
      </c>
      <c r="Q388" s="38">
        <f t="shared" si="68"/>
        <v>2.8499999999999996</v>
      </c>
      <c r="R388" s="18">
        <v>7.49</v>
      </c>
      <c r="S388" s="18">
        <v>0.69</v>
      </c>
      <c r="T388" s="21">
        <f t="shared" si="69"/>
        <v>22.03</v>
      </c>
      <c r="U388" s="24">
        <f t="shared" si="65"/>
        <v>95.297263290342883</v>
      </c>
      <c r="V388" s="24">
        <f>(F388-O388)/F388*100</f>
        <v>51.965065502183407</v>
      </c>
      <c r="W388" s="35">
        <f>(G388-P388)/G388*100</f>
        <v>73.995493803980466</v>
      </c>
      <c r="X388" s="35">
        <f>(H388-Q388)/H388*100</f>
        <v>90.612648221343875</v>
      </c>
      <c r="Y388" s="35">
        <f>(K388-T388)/K388*100</f>
        <v>58.998697189651963</v>
      </c>
    </row>
    <row r="389" spans="2:25">
      <c r="B389" s="16">
        <v>44040</v>
      </c>
      <c r="C389" s="40">
        <v>9948.23</v>
      </c>
      <c r="D389" s="24">
        <v>92.53</v>
      </c>
      <c r="E389" s="17">
        <v>1194.7</v>
      </c>
      <c r="F389" s="18">
        <v>25.2</v>
      </c>
      <c r="G389" s="18"/>
      <c r="H389" s="22"/>
      <c r="I389" s="18"/>
      <c r="J389" s="18"/>
      <c r="K389" s="22"/>
      <c r="L389" s="19"/>
      <c r="M389" s="18"/>
      <c r="N389" s="61">
        <v>58.7</v>
      </c>
      <c r="O389" s="18">
        <v>8</v>
      </c>
      <c r="P389" s="18"/>
      <c r="Q389" s="38"/>
      <c r="R389" s="18"/>
      <c r="S389" s="18"/>
      <c r="T389" s="21"/>
      <c r="U389" s="24">
        <f t="shared" si="65"/>
        <v>95.086632627437851</v>
      </c>
      <c r="V389" s="24">
        <f>(F389-O389)/F389*100</f>
        <v>68.253968253968253</v>
      </c>
      <c r="W389" s="35"/>
      <c r="X389" s="35"/>
      <c r="Y389" s="35"/>
    </row>
    <row r="390" spans="2:25">
      <c r="B390" s="16">
        <v>44041</v>
      </c>
      <c r="C390" s="30">
        <v>9414.44</v>
      </c>
      <c r="D390" s="24">
        <v>72.400000000000006</v>
      </c>
      <c r="E390" s="17">
        <v>1234.4000000000001</v>
      </c>
      <c r="F390" s="18">
        <v>20.5</v>
      </c>
      <c r="G390" s="18"/>
      <c r="H390" s="22"/>
      <c r="I390" s="18"/>
      <c r="J390" s="18"/>
      <c r="K390" s="22"/>
      <c r="L390" s="19">
        <v>8.1</v>
      </c>
      <c r="M390" s="18"/>
      <c r="N390" s="61">
        <v>60.5</v>
      </c>
      <c r="O390" s="18">
        <v>9</v>
      </c>
      <c r="P390" s="18"/>
      <c r="Q390" s="38"/>
      <c r="R390" s="18"/>
      <c r="S390" s="18"/>
      <c r="T390" s="21"/>
      <c r="U390" s="24">
        <f t="shared" si="65"/>
        <v>95.09883344134802</v>
      </c>
      <c r="V390" s="24">
        <f>(F390-O390)/F390*100</f>
        <v>56.09756097560976</v>
      </c>
      <c r="W390" s="35"/>
      <c r="X390" s="35"/>
      <c r="Y390" s="35"/>
    </row>
    <row r="391" spans="2:25">
      <c r="B391" s="16">
        <v>44042</v>
      </c>
      <c r="C391" s="30">
        <v>8015.79</v>
      </c>
      <c r="D391" s="24">
        <v>104.99</v>
      </c>
      <c r="E391" s="17">
        <v>1215.0999999999999</v>
      </c>
      <c r="F391" s="18">
        <v>27.8</v>
      </c>
      <c r="G391" s="18">
        <v>60.71</v>
      </c>
      <c r="H391" s="22">
        <f t="shared" si="66"/>
        <v>32.909999999999997</v>
      </c>
      <c r="I391" s="18">
        <v>0.44</v>
      </c>
      <c r="J391" s="18">
        <v>0.28000000000000003</v>
      </c>
      <c r="K391" s="22">
        <f t="shared" si="67"/>
        <v>61.43</v>
      </c>
      <c r="L391" s="19"/>
      <c r="M391" s="18">
        <v>9.57</v>
      </c>
      <c r="N391" s="61">
        <v>60.7</v>
      </c>
      <c r="O391" s="18">
        <v>8.1</v>
      </c>
      <c r="P391" s="18">
        <v>11.52</v>
      </c>
      <c r="Q391" s="38">
        <f t="shared" si="68"/>
        <v>3.42</v>
      </c>
      <c r="R391" s="18">
        <v>8.27</v>
      </c>
      <c r="S391" s="18">
        <v>0.77</v>
      </c>
      <c r="T391" s="21">
        <f t="shared" si="69"/>
        <v>20.56</v>
      </c>
      <c r="U391" s="24">
        <f t="shared" si="65"/>
        <v>95.004526376429922</v>
      </c>
      <c r="V391" s="24">
        <f>(F391-O391)/F391*100</f>
        <v>70.863309352517987</v>
      </c>
      <c r="W391" s="35">
        <f>(G391-P391)/G391*100</f>
        <v>81.024542908911215</v>
      </c>
      <c r="X391" s="35">
        <f>(H391-Q391)/H391*100</f>
        <v>89.608021877848671</v>
      </c>
      <c r="Y391" s="35">
        <f>(K391-T391)/K391*100</f>
        <v>66.531010906723111</v>
      </c>
    </row>
    <row r="392" spans="2:25">
      <c r="B392" s="16">
        <v>44043</v>
      </c>
      <c r="C392" s="30">
        <v>9173.17</v>
      </c>
      <c r="D392" s="24">
        <v>93.55</v>
      </c>
      <c r="E392" s="17">
        <v>1036.9000000000001</v>
      </c>
      <c r="F392" s="18">
        <v>22.5</v>
      </c>
      <c r="G392" s="18"/>
      <c r="H392" s="22"/>
      <c r="I392" s="18"/>
      <c r="J392" s="18"/>
      <c r="K392" s="22"/>
      <c r="L392" s="19"/>
      <c r="M392" s="18"/>
      <c r="N392" s="61">
        <v>57.3</v>
      </c>
      <c r="O392" s="18">
        <v>4.2</v>
      </c>
      <c r="P392" s="18"/>
      <c r="Q392" s="38"/>
      <c r="R392" s="18"/>
      <c r="S392" s="18"/>
      <c r="T392" s="21"/>
      <c r="U392" s="24">
        <f t="shared" si="65"/>
        <v>94.473912624168193</v>
      </c>
      <c r="V392" s="24">
        <f>(F392-O392)/F392*100</f>
        <v>81.333333333333329</v>
      </c>
      <c r="W392" s="35"/>
      <c r="X392" s="35"/>
      <c r="Y392" s="35"/>
    </row>
    <row r="393" spans="2:25">
      <c r="B393" s="16">
        <v>44044</v>
      </c>
      <c r="C393" s="30">
        <v>8790.7999999999993</v>
      </c>
      <c r="D393" s="24">
        <v>90.09</v>
      </c>
      <c r="E393" s="25">
        <v>1137.5999999999999</v>
      </c>
      <c r="F393" s="25"/>
      <c r="G393" s="18"/>
      <c r="H393" s="22"/>
      <c r="I393" s="18"/>
      <c r="J393" s="18"/>
      <c r="K393" s="22"/>
      <c r="L393" s="19"/>
      <c r="M393" s="18"/>
      <c r="N393" s="61">
        <v>57.6</v>
      </c>
      <c r="O393" s="18">
        <v>3.02</v>
      </c>
      <c r="P393" s="18"/>
      <c r="Q393" s="38"/>
      <c r="R393" s="18"/>
      <c r="S393" s="18"/>
      <c r="T393" s="21"/>
      <c r="U393" s="24">
        <f t="shared" si="65"/>
        <v>94.936708860759495</v>
      </c>
      <c r="V393" s="24"/>
      <c r="W393" s="35"/>
      <c r="X393" s="35"/>
      <c r="Y393" s="35"/>
    </row>
    <row r="394" spans="2:25">
      <c r="B394" s="16">
        <v>44045</v>
      </c>
      <c r="C394" s="30">
        <v>9113.93</v>
      </c>
      <c r="D394" s="24">
        <v>108.16</v>
      </c>
      <c r="E394" s="25">
        <v>1112.8</v>
      </c>
      <c r="F394" s="25"/>
      <c r="G394" s="19"/>
      <c r="H394" s="22"/>
      <c r="I394" s="19"/>
      <c r="J394" s="19"/>
      <c r="K394" s="22"/>
      <c r="L394" s="19"/>
      <c r="M394" s="19"/>
      <c r="N394" s="62">
        <v>59.9</v>
      </c>
      <c r="O394" s="18">
        <v>1.98</v>
      </c>
      <c r="P394" s="18"/>
      <c r="Q394" s="38"/>
      <c r="R394" s="19"/>
      <c r="S394" s="19"/>
      <c r="T394" s="21"/>
      <c r="U394" s="24">
        <f t="shared" si="65"/>
        <v>94.617181883537015</v>
      </c>
      <c r="V394" s="24"/>
      <c r="W394" s="35"/>
      <c r="X394" s="35"/>
      <c r="Y394" s="35"/>
    </row>
    <row r="395" spans="2:25">
      <c r="B395" s="16">
        <v>44046</v>
      </c>
      <c r="C395" s="30">
        <v>9303.17</v>
      </c>
      <c r="D395" s="24">
        <v>76.2</v>
      </c>
      <c r="E395" s="25">
        <v>1105.5</v>
      </c>
      <c r="F395" s="20">
        <v>19.899999999999999</v>
      </c>
      <c r="G395" s="18">
        <v>43.73</v>
      </c>
      <c r="H395" s="22">
        <f t="shared" si="66"/>
        <v>23.83</v>
      </c>
      <c r="I395" s="18">
        <v>0</v>
      </c>
      <c r="J395" s="18">
        <v>0.31</v>
      </c>
      <c r="K395" s="22">
        <f t="shared" si="67"/>
        <v>44.04</v>
      </c>
      <c r="L395" s="19"/>
      <c r="M395" s="18">
        <v>8.43</v>
      </c>
      <c r="N395" s="62">
        <v>62</v>
      </c>
      <c r="O395" s="18">
        <v>2.64</v>
      </c>
      <c r="P395" s="18">
        <v>5.36</v>
      </c>
      <c r="Q395" s="38">
        <f t="shared" si="68"/>
        <v>2.72</v>
      </c>
      <c r="R395" s="18">
        <v>13.96</v>
      </c>
      <c r="S395" s="18">
        <v>0.8</v>
      </c>
      <c r="T395" s="21">
        <f t="shared" si="69"/>
        <v>20.12</v>
      </c>
      <c r="U395" s="24">
        <f t="shared" si="65"/>
        <v>94.391677973767528</v>
      </c>
      <c r="V395" s="24">
        <f>(F395-O395)/F395*100</f>
        <v>86.733668341708537</v>
      </c>
      <c r="W395" s="35">
        <f>(G395-P395)/G395*100</f>
        <v>87.742968214040701</v>
      </c>
      <c r="X395" s="35">
        <f>(H395-Q395)/H395*100</f>
        <v>88.585816198069665</v>
      </c>
      <c r="Y395" s="35">
        <f>(K395-T395)/K395*100</f>
        <v>54.314259763851034</v>
      </c>
    </row>
    <row r="396" spans="2:25">
      <c r="B396" s="16">
        <v>44047</v>
      </c>
      <c r="C396" s="30">
        <v>9324.1299999999992</v>
      </c>
      <c r="D396" s="24">
        <v>55.82</v>
      </c>
      <c r="E396" s="25">
        <v>1109.3900000000001</v>
      </c>
      <c r="F396" s="20">
        <v>11.6</v>
      </c>
      <c r="G396" s="18"/>
      <c r="H396" s="22"/>
      <c r="I396" s="18"/>
      <c r="J396" s="18"/>
      <c r="K396" s="22"/>
      <c r="L396" s="19"/>
      <c r="M396" s="18"/>
      <c r="N396" s="62">
        <v>73.88</v>
      </c>
      <c r="O396" s="18">
        <v>0.99</v>
      </c>
      <c r="P396" s="18"/>
      <c r="Q396" s="38"/>
      <c r="R396" s="18"/>
      <c r="S396" s="18"/>
      <c r="T396" s="21"/>
      <c r="U396" s="24">
        <f t="shared" si="65"/>
        <v>93.34048441035165</v>
      </c>
      <c r="V396" s="24">
        <f>(F396-O396)/F396*100</f>
        <v>91.465517241379317</v>
      </c>
      <c r="W396" s="35"/>
      <c r="X396" s="35"/>
      <c r="Y396" s="35"/>
    </row>
    <row r="397" spans="2:25">
      <c r="B397" s="16">
        <v>44048</v>
      </c>
      <c r="C397" s="30">
        <v>9392.7999999999993</v>
      </c>
      <c r="D397" s="24">
        <v>68.48</v>
      </c>
      <c r="E397" s="25">
        <v>1174.21</v>
      </c>
      <c r="F397" s="20">
        <v>28.8</v>
      </c>
      <c r="G397" s="18"/>
      <c r="H397" s="22"/>
      <c r="I397" s="18"/>
      <c r="J397" s="18"/>
      <c r="K397" s="22"/>
      <c r="L397" s="18">
        <v>8</v>
      </c>
      <c r="M397" s="18"/>
      <c r="N397" s="62">
        <v>78.77</v>
      </c>
      <c r="O397" s="18">
        <v>2.83</v>
      </c>
      <c r="P397" s="18"/>
      <c r="Q397" s="38"/>
      <c r="R397" s="18"/>
      <c r="S397" s="18"/>
      <c r="T397" s="21"/>
      <c r="U397" s="24">
        <f t="shared" ref="U397:U428" si="70">(E397-N397)/E397*100</f>
        <v>93.291659924545016</v>
      </c>
      <c r="V397" s="24">
        <f>(F397-O397)/F397*100</f>
        <v>90.173611111111114</v>
      </c>
      <c r="W397" s="35"/>
      <c r="X397" s="35"/>
      <c r="Y397" s="35"/>
    </row>
    <row r="398" spans="2:25">
      <c r="B398" s="16">
        <v>44049</v>
      </c>
      <c r="C398" s="30">
        <v>9337.83</v>
      </c>
      <c r="D398" s="24">
        <v>81.48</v>
      </c>
      <c r="E398" s="25">
        <v>915.95</v>
      </c>
      <c r="F398" s="20">
        <v>23.3</v>
      </c>
      <c r="G398" s="18">
        <v>54.86</v>
      </c>
      <c r="H398" s="22">
        <f t="shared" si="66"/>
        <v>31.56</v>
      </c>
      <c r="I398" s="18">
        <v>0</v>
      </c>
      <c r="J398" s="18">
        <v>0</v>
      </c>
      <c r="K398" s="22">
        <f t="shared" si="67"/>
        <v>54.86</v>
      </c>
      <c r="L398" s="18"/>
      <c r="M398" s="18">
        <v>4.62</v>
      </c>
      <c r="N398" s="62">
        <v>37.47</v>
      </c>
      <c r="O398" s="18">
        <v>2.58</v>
      </c>
      <c r="P398" s="18">
        <v>4.88</v>
      </c>
      <c r="Q398" s="38">
        <f t="shared" si="68"/>
        <v>2.2999999999999998</v>
      </c>
      <c r="R398" s="18">
        <v>8.89</v>
      </c>
      <c r="S398" s="18">
        <v>0.52</v>
      </c>
      <c r="T398" s="21">
        <f t="shared" si="69"/>
        <v>14.29</v>
      </c>
      <c r="U398" s="24">
        <f t="shared" si="70"/>
        <v>95.909165347453467</v>
      </c>
      <c r="V398" s="24">
        <f>(F398-O398)/F398*100</f>
        <v>88.927038626609431</v>
      </c>
      <c r="W398" s="35">
        <f>(G398-P398)/G398*100</f>
        <v>91.104629967189197</v>
      </c>
      <c r="X398" s="35">
        <f>(H398-Q398)/H398*100</f>
        <v>92.712294043092527</v>
      </c>
      <c r="Y398" s="35">
        <f>(K398-T398)/K398*100</f>
        <v>73.951877506379887</v>
      </c>
    </row>
    <row r="399" spans="2:25">
      <c r="B399" s="16">
        <v>44050</v>
      </c>
      <c r="C399" s="30">
        <v>8915.74</v>
      </c>
      <c r="D399" s="24">
        <v>73.459999999999994</v>
      </c>
      <c r="E399" s="25">
        <v>1498.6</v>
      </c>
      <c r="F399" s="20">
        <v>20.3</v>
      </c>
      <c r="G399" s="18"/>
      <c r="H399" s="22"/>
      <c r="I399" s="18"/>
      <c r="J399" s="18"/>
      <c r="K399" s="22"/>
      <c r="L399" s="18"/>
      <c r="M399" s="18"/>
      <c r="N399" s="62">
        <v>75.599999999999994</v>
      </c>
      <c r="O399" s="18">
        <v>3.33</v>
      </c>
      <c r="P399" s="18"/>
      <c r="Q399" s="38"/>
      <c r="R399" s="18"/>
      <c r="S399" s="18"/>
      <c r="T399" s="21"/>
      <c r="U399" s="24">
        <f t="shared" si="70"/>
        <v>94.955291605498473</v>
      </c>
      <c r="V399" s="24">
        <f>(F399-O399)/F399*100</f>
        <v>83.596059113300484</v>
      </c>
      <c r="W399" s="35"/>
      <c r="X399" s="35"/>
      <c r="Y399" s="35"/>
    </row>
    <row r="400" spans="2:25">
      <c r="B400" s="16">
        <v>44051</v>
      </c>
      <c r="C400" s="30">
        <v>9558.08</v>
      </c>
      <c r="D400" s="24">
        <v>84.33</v>
      </c>
      <c r="E400" s="25">
        <v>1243.8</v>
      </c>
      <c r="F400" s="20"/>
      <c r="G400" s="18"/>
      <c r="H400" s="22"/>
      <c r="I400" s="18"/>
      <c r="J400" s="18"/>
      <c r="K400" s="22"/>
      <c r="L400" s="18"/>
      <c r="M400" s="18"/>
      <c r="N400" s="62">
        <v>61.5</v>
      </c>
      <c r="O400" s="18">
        <v>2.59</v>
      </c>
      <c r="P400" s="18"/>
      <c r="Q400" s="38"/>
      <c r="R400" s="18"/>
      <c r="S400" s="18"/>
      <c r="T400" s="21"/>
      <c r="U400" s="24">
        <f t="shared" si="70"/>
        <v>95.055475156777618</v>
      </c>
      <c r="V400" s="24"/>
      <c r="W400" s="35"/>
      <c r="X400" s="35"/>
      <c r="Y400" s="35"/>
    </row>
    <row r="401" spans="2:25">
      <c r="B401" s="16">
        <v>44052</v>
      </c>
      <c r="C401" s="30">
        <v>9651.1200000000008</v>
      </c>
      <c r="D401" s="24">
        <v>83.42</v>
      </c>
      <c r="E401" s="25">
        <v>1385.2</v>
      </c>
      <c r="F401" s="20"/>
      <c r="G401" s="18"/>
      <c r="H401" s="22"/>
      <c r="I401" s="18"/>
      <c r="J401" s="18"/>
      <c r="K401" s="22"/>
      <c r="L401" s="18"/>
      <c r="M401" s="18"/>
      <c r="N401" s="62">
        <v>67.7</v>
      </c>
      <c r="O401" s="18">
        <v>1.6</v>
      </c>
      <c r="P401" s="18"/>
      <c r="Q401" s="38"/>
      <c r="R401" s="18"/>
      <c r="S401" s="18"/>
      <c r="T401" s="21"/>
      <c r="U401" s="24">
        <f t="shared" si="70"/>
        <v>95.112619116373082</v>
      </c>
      <c r="V401" s="24"/>
      <c r="W401" s="35"/>
      <c r="X401" s="35"/>
      <c r="Y401" s="35"/>
    </row>
    <row r="402" spans="2:25">
      <c r="B402" s="16">
        <v>44053</v>
      </c>
      <c r="C402" s="30">
        <v>9384.91</v>
      </c>
      <c r="D402" s="24">
        <v>115.5</v>
      </c>
      <c r="E402" s="25">
        <v>1110</v>
      </c>
      <c r="F402" s="20">
        <v>21.9</v>
      </c>
      <c r="G402" s="18">
        <v>70.760000000000005</v>
      </c>
      <c r="H402" s="22">
        <f t="shared" si="66"/>
        <v>48.860000000000007</v>
      </c>
      <c r="I402" s="18">
        <v>0</v>
      </c>
      <c r="J402" s="18">
        <v>0.26</v>
      </c>
      <c r="K402" s="22">
        <f t="shared" si="67"/>
        <v>71.02000000000001</v>
      </c>
      <c r="L402" s="18"/>
      <c r="M402" s="18">
        <v>0</v>
      </c>
      <c r="N402" s="62">
        <v>61.1</v>
      </c>
      <c r="O402" s="18">
        <v>1.46</v>
      </c>
      <c r="P402" s="18">
        <v>3.8</v>
      </c>
      <c r="Q402" s="38">
        <f t="shared" si="68"/>
        <v>2.34</v>
      </c>
      <c r="R402" s="18">
        <v>17.829999999999998</v>
      </c>
      <c r="S402" s="18">
        <v>1.71</v>
      </c>
      <c r="T402" s="21">
        <f t="shared" si="69"/>
        <v>23.34</v>
      </c>
      <c r="U402" s="24">
        <f t="shared" si="70"/>
        <v>94.495495495495504</v>
      </c>
      <c r="V402" s="24">
        <f>(F402-O402)/F402*100</f>
        <v>93.333333333333329</v>
      </c>
      <c r="W402" s="35">
        <f>(G402-P402)/G402*100</f>
        <v>94.629734313171284</v>
      </c>
      <c r="X402" s="35">
        <f>(H402-Q402)/H402*100</f>
        <v>95.210806385591496</v>
      </c>
      <c r="Y402" s="35">
        <f>(K402-T402)/K402*100</f>
        <v>67.136018023092092</v>
      </c>
    </row>
    <row r="403" spans="2:25">
      <c r="B403" s="16">
        <v>44054</v>
      </c>
      <c r="C403" s="30">
        <v>9816.4599999999991</v>
      </c>
      <c r="D403" s="24">
        <v>124.99</v>
      </c>
      <c r="E403" s="25">
        <v>1265.4000000000001</v>
      </c>
      <c r="F403" s="20">
        <v>21.3</v>
      </c>
      <c r="G403" s="18"/>
      <c r="H403" s="22"/>
      <c r="I403" s="18"/>
      <c r="J403" s="18"/>
      <c r="K403" s="22"/>
      <c r="L403" s="18"/>
      <c r="M403" s="18"/>
      <c r="N403" s="62">
        <v>60.97</v>
      </c>
      <c r="O403" s="18">
        <v>1.29</v>
      </c>
      <c r="P403" s="18"/>
      <c r="Q403" s="38"/>
      <c r="R403" s="18"/>
      <c r="S403" s="18"/>
      <c r="T403" s="21"/>
      <c r="U403" s="24">
        <f t="shared" si="70"/>
        <v>95.181760708076496</v>
      </c>
      <c r="V403" s="24">
        <f>(F403-O403)/F403*100</f>
        <v>93.943661971830991</v>
      </c>
      <c r="W403" s="35"/>
      <c r="X403" s="35"/>
      <c r="Y403" s="35"/>
    </row>
    <row r="404" spans="2:25">
      <c r="B404" s="16">
        <v>44055</v>
      </c>
      <c r="C404" s="30">
        <v>9315.14</v>
      </c>
      <c r="D404" s="24">
        <v>155.06</v>
      </c>
      <c r="E404" s="25">
        <v>934</v>
      </c>
      <c r="F404" s="20">
        <v>23.4</v>
      </c>
      <c r="G404" s="18"/>
      <c r="H404" s="22"/>
      <c r="I404" s="18"/>
      <c r="J404" s="18"/>
      <c r="K404" s="22"/>
      <c r="L404" s="18">
        <v>8.18</v>
      </c>
      <c r="M404" s="18"/>
      <c r="N404" s="62">
        <v>56.17</v>
      </c>
      <c r="O404" s="18">
        <v>1.1399999999999999</v>
      </c>
      <c r="P404" s="18"/>
      <c r="Q404" s="38"/>
      <c r="R404" s="18"/>
      <c r="S404" s="18"/>
      <c r="T404" s="21"/>
      <c r="U404" s="24">
        <f t="shared" si="70"/>
        <v>93.986081370449682</v>
      </c>
      <c r="V404" s="24">
        <f>(F404-O404)/F404*100</f>
        <v>95.128205128205124</v>
      </c>
      <c r="W404" s="35"/>
      <c r="X404" s="35"/>
      <c r="Y404" s="35"/>
    </row>
    <row r="405" spans="2:25">
      <c r="B405" s="16">
        <v>44056</v>
      </c>
      <c r="C405" s="30">
        <v>9219.33</v>
      </c>
      <c r="D405" s="24">
        <v>109.87</v>
      </c>
      <c r="E405" s="25">
        <v>1227.7</v>
      </c>
      <c r="F405" s="20">
        <v>18.899999999999999</v>
      </c>
      <c r="G405" s="18">
        <v>54.77</v>
      </c>
      <c r="H405" s="22">
        <f t="shared" si="66"/>
        <v>35.870000000000005</v>
      </c>
      <c r="I405" s="18">
        <v>0</v>
      </c>
      <c r="J405" s="18">
        <v>0.15</v>
      </c>
      <c r="K405" s="22">
        <f t="shared" si="67"/>
        <v>54.92</v>
      </c>
      <c r="L405" s="18"/>
      <c r="M405" s="18">
        <v>6.53</v>
      </c>
      <c r="N405" s="62">
        <v>76.599999999999994</v>
      </c>
      <c r="O405" s="18">
        <v>10.8</v>
      </c>
      <c r="P405" s="18">
        <v>15.34</v>
      </c>
      <c r="Q405" s="38">
        <f t="shared" si="68"/>
        <v>4.5399999999999991</v>
      </c>
      <c r="R405" s="18">
        <v>9.0500000000000007</v>
      </c>
      <c r="S405" s="18">
        <v>0.75</v>
      </c>
      <c r="T405" s="21">
        <f t="shared" si="69"/>
        <v>25.14</v>
      </c>
      <c r="U405" s="24">
        <f t="shared" si="70"/>
        <v>93.760690722489215</v>
      </c>
      <c r="V405" s="24">
        <f>(F405-O405)/F405*100</f>
        <v>42.857142857142847</v>
      </c>
      <c r="W405" s="35">
        <f>(G405-P405)/G405*100</f>
        <v>71.991966404966234</v>
      </c>
      <c r="X405" s="35">
        <f>(H405-Q405)/H405*100</f>
        <v>87.34318371898523</v>
      </c>
      <c r="Y405" s="35">
        <f>(K405-T405)/K405*100</f>
        <v>54.224326292789513</v>
      </c>
    </row>
    <row r="406" spans="2:25">
      <c r="B406" s="16">
        <v>44057</v>
      </c>
      <c r="C406" s="30">
        <v>7866.63</v>
      </c>
      <c r="D406" s="24">
        <v>67.040000000000006</v>
      </c>
      <c r="E406" s="25">
        <v>811</v>
      </c>
      <c r="F406" s="20">
        <v>18</v>
      </c>
      <c r="G406" s="18"/>
      <c r="H406" s="22"/>
      <c r="I406" s="18"/>
      <c r="J406" s="18"/>
      <c r="K406" s="22"/>
      <c r="L406" s="18"/>
      <c r="M406" s="18"/>
      <c r="N406" s="62">
        <v>71.900000000000006</v>
      </c>
      <c r="O406" s="18">
        <v>18.399999999999999</v>
      </c>
      <c r="P406" s="18"/>
      <c r="Q406" s="38"/>
      <c r="R406" s="18"/>
      <c r="S406" s="18"/>
      <c r="T406" s="21"/>
      <c r="U406" s="24">
        <f t="shared" si="70"/>
        <v>91.134401972873007</v>
      </c>
      <c r="V406" s="24">
        <f>(F406-O406)/F406*100</f>
        <v>-2.2222222222222143</v>
      </c>
      <c r="W406" s="35"/>
      <c r="X406" s="35"/>
      <c r="Y406" s="35"/>
    </row>
    <row r="407" spans="2:25">
      <c r="B407" s="16">
        <v>44058</v>
      </c>
      <c r="C407" s="30">
        <v>7752.04</v>
      </c>
      <c r="D407" s="24">
        <v>61.63</v>
      </c>
      <c r="E407" s="25">
        <v>951</v>
      </c>
      <c r="F407" s="20"/>
      <c r="G407" s="18"/>
      <c r="H407" s="22"/>
      <c r="I407" s="18"/>
      <c r="J407" s="18"/>
      <c r="K407" s="22"/>
      <c r="L407" s="18"/>
      <c r="M407" s="18"/>
      <c r="N407" s="62">
        <v>74.099999999999994</v>
      </c>
      <c r="O407" s="18">
        <v>19.600000000000001</v>
      </c>
      <c r="P407" s="18"/>
      <c r="Q407" s="38"/>
      <c r="R407" s="18"/>
      <c r="S407" s="18"/>
      <c r="T407" s="21"/>
      <c r="U407" s="24">
        <f t="shared" si="70"/>
        <v>92.208201892744484</v>
      </c>
      <c r="V407" s="24"/>
      <c r="W407" s="35"/>
      <c r="X407" s="35"/>
      <c r="Y407" s="35"/>
    </row>
    <row r="408" spans="2:25">
      <c r="B408" s="16">
        <v>44059</v>
      </c>
      <c r="C408" s="30">
        <v>10136.9</v>
      </c>
      <c r="D408" s="24">
        <v>73.739999999999995</v>
      </c>
      <c r="E408" s="25">
        <v>1073.8</v>
      </c>
      <c r="F408" s="20"/>
      <c r="G408" s="18"/>
      <c r="H408" s="22"/>
      <c r="I408" s="18"/>
      <c r="J408" s="18"/>
      <c r="K408" s="22"/>
      <c r="L408" s="18"/>
      <c r="M408" s="18"/>
      <c r="N408" s="62">
        <v>80</v>
      </c>
      <c r="O408" s="18">
        <v>8.9</v>
      </c>
      <c r="P408" s="18"/>
      <c r="Q408" s="38"/>
      <c r="R408" s="18"/>
      <c r="S408" s="18"/>
      <c r="T408" s="21"/>
      <c r="U408" s="24">
        <f t="shared" si="70"/>
        <v>92.549823058297633</v>
      </c>
      <c r="V408" s="24"/>
      <c r="W408" s="35"/>
      <c r="X408" s="35"/>
      <c r="Y408" s="35"/>
    </row>
    <row r="409" spans="2:25">
      <c r="B409" s="16">
        <v>44060</v>
      </c>
      <c r="C409" s="30">
        <v>9994.08</v>
      </c>
      <c r="D409" s="24">
        <v>57.6</v>
      </c>
      <c r="E409" s="25">
        <v>1149.4000000000001</v>
      </c>
      <c r="F409" s="20">
        <v>6.78</v>
      </c>
      <c r="G409" s="18">
        <v>37.76</v>
      </c>
      <c r="H409" s="22">
        <f t="shared" si="66"/>
        <v>30.979999999999997</v>
      </c>
      <c r="I409" s="18">
        <v>0</v>
      </c>
      <c r="J409" s="18">
        <v>0.66</v>
      </c>
      <c r="K409" s="22">
        <f t="shared" si="67"/>
        <v>38.419999999999995</v>
      </c>
      <c r="L409" s="18"/>
      <c r="M409" s="18">
        <v>9.9700000000000006</v>
      </c>
      <c r="N409" s="62">
        <v>65.8</v>
      </c>
      <c r="O409" s="18">
        <v>1.08</v>
      </c>
      <c r="P409" s="18">
        <v>4.88</v>
      </c>
      <c r="Q409" s="38">
        <f t="shared" si="68"/>
        <v>3.8</v>
      </c>
      <c r="R409" s="18">
        <v>24.77</v>
      </c>
      <c r="S409" s="18">
        <v>2.13</v>
      </c>
      <c r="T409" s="21">
        <f t="shared" si="69"/>
        <v>31.779999999999998</v>
      </c>
      <c r="U409" s="24">
        <f t="shared" si="70"/>
        <v>94.275274056029232</v>
      </c>
      <c r="V409" s="24">
        <f>(F409-O409)/F409*100</f>
        <v>84.070796460176993</v>
      </c>
      <c r="W409" s="35">
        <f>(G409-P409)/G409*100</f>
        <v>87.076271186440664</v>
      </c>
      <c r="X409" s="35">
        <f>(H409-Q409)/H409*100</f>
        <v>87.734021949644927</v>
      </c>
      <c r="Y409" s="35">
        <f>(K409-T409)/K409*100</f>
        <v>17.282665278500776</v>
      </c>
    </row>
    <row r="410" spans="2:25">
      <c r="B410" s="16">
        <v>44061</v>
      </c>
      <c r="C410" s="30">
        <v>9863.74</v>
      </c>
      <c r="D410" s="24">
        <v>21.65</v>
      </c>
      <c r="E410" s="25">
        <v>1252.9000000000001</v>
      </c>
      <c r="F410" s="20">
        <v>10</v>
      </c>
      <c r="G410" s="18"/>
      <c r="H410" s="22"/>
      <c r="I410" s="18"/>
      <c r="J410" s="18"/>
      <c r="K410" s="22"/>
      <c r="L410" s="18"/>
      <c r="M410" s="18"/>
      <c r="N410" s="62">
        <v>67.8</v>
      </c>
      <c r="O410" s="18">
        <v>1.55</v>
      </c>
      <c r="P410" s="18"/>
      <c r="Q410" s="38"/>
      <c r="R410" s="18"/>
      <c r="S410" s="18"/>
      <c r="T410" s="21"/>
      <c r="U410" s="24">
        <f t="shared" si="70"/>
        <v>94.588554553436026</v>
      </c>
      <c r="V410" s="24">
        <f>(F410-O410)/F410*100</f>
        <v>84.5</v>
      </c>
      <c r="W410" s="35"/>
      <c r="X410" s="35"/>
      <c r="Y410" s="35"/>
    </row>
    <row r="411" spans="2:25">
      <c r="B411" s="16">
        <v>44062</v>
      </c>
      <c r="C411" s="30">
        <v>10236.5</v>
      </c>
      <c r="D411" s="24">
        <v>105.32</v>
      </c>
      <c r="E411" s="25">
        <v>1146.3</v>
      </c>
      <c r="F411" s="20">
        <v>12.8</v>
      </c>
      <c r="G411" s="18"/>
      <c r="H411" s="22"/>
      <c r="I411" s="18"/>
      <c r="J411" s="18"/>
      <c r="K411" s="22"/>
      <c r="L411" s="18">
        <v>7.67</v>
      </c>
      <c r="M411" s="18"/>
      <c r="N411" s="62">
        <v>58.22</v>
      </c>
      <c r="O411" s="18">
        <v>2.41</v>
      </c>
      <c r="P411" s="18"/>
      <c r="Q411" s="38"/>
      <c r="R411" s="18"/>
      <c r="S411" s="18"/>
      <c r="T411" s="21"/>
      <c r="U411" s="24">
        <f t="shared" si="70"/>
        <v>94.921050335863214</v>
      </c>
      <c r="V411" s="24">
        <f>(F411-O411)/F411*100</f>
        <v>81.171875</v>
      </c>
      <c r="W411" s="35"/>
      <c r="X411" s="35"/>
      <c r="Y411" s="35"/>
    </row>
    <row r="412" spans="2:25">
      <c r="B412" s="16">
        <v>44063</v>
      </c>
      <c r="C412" s="30">
        <v>10553.2</v>
      </c>
      <c r="D412" s="24">
        <v>137.61000000000001</v>
      </c>
      <c r="E412" s="25">
        <v>939.6</v>
      </c>
      <c r="F412" s="20">
        <v>12.4</v>
      </c>
      <c r="G412" s="18">
        <v>45.23</v>
      </c>
      <c r="H412" s="22">
        <f t="shared" si="66"/>
        <v>32.83</v>
      </c>
      <c r="I412" s="18">
        <v>0</v>
      </c>
      <c r="J412" s="18">
        <v>0.16</v>
      </c>
      <c r="K412" s="22">
        <f t="shared" si="67"/>
        <v>45.389999999999993</v>
      </c>
      <c r="L412" s="18"/>
      <c r="M412" s="18">
        <v>6.79</v>
      </c>
      <c r="N412" s="62">
        <v>59.2</v>
      </c>
      <c r="O412" s="18">
        <v>3.8</v>
      </c>
      <c r="P412" s="18">
        <v>8.2799999999999994</v>
      </c>
      <c r="Q412" s="38">
        <f t="shared" si="68"/>
        <v>4.4799999999999995</v>
      </c>
      <c r="R412" s="18">
        <v>14.4</v>
      </c>
      <c r="S412" s="18">
        <v>1.7</v>
      </c>
      <c r="T412" s="21">
        <f t="shared" si="69"/>
        <v>24.38</v>
      </c>
      <c r="U412" s="24">
        <f t="shared" si="70"/>
        <v>93.69944657300978</v>
      </c>
      <c r="V412" s="24">
        <f>(F412-O412)/F412*100</f>
        <v>69.354838709677423</v>
      </c>
      <c r="W412" s="35">
        <f>(G412-P412)/G412*100</f>
        <v>81.693566217112533</v>
      </c>
      <c r="X412" s="35">
        <f>(H412-Q412)/H412*100</f>
        <v>86.353944562899784</v>
      </c>
      <c r="Y412" s="35">
        <f>(K412-T412)/K412*100</f>
        <v>46.287728574575894</v>
      </c>
    </row>
    <row r="413" spans="2:25">
      <c r="B413" s="16">
        <v>44064</v>
      </c>
      <c r="C413" s="30">
        <v>9865.58</v>
      </c>
      <c r="D413" s="24">
        <v>74.28</v>
      </c>
      <c r="E413" s="25">
        <v>1133.2</v>
      </c>
      <c r="F413" s="20">
        <v>16.600000000000001</v>
      </c>
      <c r="G413" s="18"/>
      <c r="H413" s="22"/>
      <c r="I413" s="18"/>
      <c r="J413" s="18"/>
      <c r="K413" s="22"/>
      <c r="L413" s="18"/>
      <c r="M413" s="18"/>
      <c r="N413" s="62">
        <v>54.15</v>
      </c>
      <c r="O413" s="18">
        <v>3.71</v>
      </c>
      <c r="P413" s="18"/>
      <c r="Q413" s="38"/>
      <c r="R413" s="18"/>
      <c r="S413" s="18"/>
      <c r="T413" s="21"/>
      <c r="U413" s="24">
        <f t="shared" si="70"/>
        <v>95.221496646664306</v>
      </c>
      <c r="V413" s="24">
        <f>(F413-O413)/F413*100</f>
        <v>77.650602409638552</v>
      </c>
      <c r="W413" s="35"/>
      <c r="X413" s="35"/>
      <c r="Y413" s="35"/>
    </row>
    <row r="414" spans="2:25">
      <c r="B414" s="16">
        <v>44065</v>
      </c>
      <c r="C414" s="30">
        <v>6101.15</v>
      </c>
      <c r="D414" s="24">
        <v>15.28</v>
      </c>
      <c r="E414" s="25">
        <v>741.2</v>
      </c>
      <c r="F414" s="20"/>
      <c r="G414" s="18"/>
      <c r="H414" s="22"/>
      <c r="I414" s="18"/>
      <c r="J414" s="18"/>
      <c r="K414" s="22"/>
      <c r="L414" s="18"/>
      <c r="M414" s="18"/>
      <c r="N414" s="62">
        <v>52</v>
      </c>
      <c r="O414" s="18">
        <v>4.51</v>
      </c>
      <c r="P414" s="18"/>
      <c r="Q414" s="38"/>
      <c r="R414" s="18"/>
      <c r="S414" s="18"/>
      <c r="T414" s="21"/>
      <c r="U414" s="24">
        <f t="shared" si="70"/>
        <v>92.984349703184023</v>
      </c>
      <c r="V414" s="24"/>
      <c r="W414" s="35"/>
      <c r="X414" s="35"/>
      <c r="Y414" s="35"/>
    </row>
    <row r="415" spans="2:25">
      <c r="B415" s="16">
        <v>44066</v>
      </c>
      <c r="C415" s="30">
        <v>5207.3599999999997</v>
      </c>
      <c r="D415" s="24">
        <v>33.08</v>
      </c>
      <c r="E415" s="25">
        <v>850.7</v>
      </c>
      <c r="F415" s="20"/>
      <c r="G415" s="18"/>
      <c r="H415" s="22"/>
      <c r="I415" s="18"/>
      <c r="J415" s="18"/>
      <c r="K415" s="22"/>
      <c r="L415" s="18"/>
      <c r="M415" s="18"/>
      <c r="N415" s="62">
        <v>56.04</v>
      </c>
      <c r="O415" s="18">
        <v>1.0900000000000001</v>
      </c>
      <c r="P415" s="18"/>
      <c r="Q415" s="38"/>
      <c r="R415" s="18"/>
      <c r="S415" s="18"/>
      <c r="T415" s="21"/>
      <c r="U415" s="24">
        <f t="shared" si="70"/>
        <v>93.412483836840252</v>
      </c>
      <c r="V415" s="24"/>
      <c r="W415" s="35"/>
      <c r="X415" s="35"/>
      <c r="Y415" s="35"/>
    </row>
    <row r="416" spans="2:25">
      <c r="B416" s="16">
        <v>44067</v>
      </c>
      <c r="C416" s="30">
        <v>4253.47</v>
      </c>
      <c r="D416" s="24">
        <v>16.59</v>
      </c>
      <c r="E416" s="25">
        <v>715.93</v>
      </c>
      <c r="F416" s="20">
        <v>14.6</v>
      </c>
      <c r="G416" s="18">
        <v>39.25</v>
      </c>
      <c r="H416" s="22">
        <f t="shared" si="66"/>
        <v>24.65</v>
      </c>
      <c r="I416" s="18">
        <v>0</v>
      </c>
      <c r="J416" s="18">
        <v>0.25</v>
      </c>
      <c r="K416" s="22">
        <f t="shared" si="67"/>
        <v>39.5</v>
      </c>
      <c r="L416" s="18"/>
      <c r="M416" s="18">
        <v>4.0199999999999996</v>
      </c>
      <c r="N416" s="62">
        <v>53.25</v>
      </c>
      <c r="O416" s="18">
        <v>1.01</v>
      </c>
      <c r="P416" s="18">
        <v>4.07</v>
      </c>
      <c r="Q416" s="38">
        <f t="shared" si="68"/>
        <v>3.0600000000000005</v>
      </c>
      <c r="R416" s="18">
        <v>31.78</v>
      </c>
      <c r="S416" s="18">
        <v>3.24</v>
      </c>
      <c r="T416" s="21">
        <f t="shared" si="69"/>
        <v>39.090000000000003</v>
      </c>
      <c r="U416" s="24">
        <f t="shared" si="70"/>
        <v>92.562121995167118</v>
      </c>
      <c r="V416" s="24">
        <f>(F416-O416)/F416*100</f>
        <v>93.082191780821915</v>
      </c>
      <c r="W416" s="35">
        <f>(G416-P416)/G416*100</f>
        <v>89.630573248407643</v>
      </c>
      <c r="X416" s="35">
        <f>(H416-Q416)/H416*100</f>
        <v>87.586206896551715</v>
      </c>
      <c r="Y416" s="35">
        <f>(K416-T416)/K416*100</f>
        <v>1.0379746835442951</v>
      </c>
    </row>
    <row r="417" spans="2:25">
      <c r="B417" s="16">
        <v>44068</v>
      </c>
      <c r="C417" s="30">
        <v>3502.49</v>
      </c>
      <c r="D417" s="24">
        <v>7.11</v>
      </c>
      <c r="E417" s="25">
        <v>551.79999999999995</v>
      </c>
      <c r="F417" s="20">
        <v>10.44</v>
      </c>
      <c r="G417" s="18"/>
      <c r="H417" s="22"/>
      <c r="I417" s="18"/>
      <c r="J417" s="18"/>
      <c r="K417" s="22"/>
      <c r="L417" s="18"/>
      <c r="M417" s="18"/>
      <c r="N417" s="62">
        <v>45.2</v>
      </c>
      <c r="O417" s="18">
        <v>0.33700000000000002</v>
      </c>
      <c r="P417" s="18"/>
      <c r="Q417" s="38"/>
      <c r="R417" s="18"/>
      <c r="S417" s="18"/>
      <c r="T417" s="21"/>
      <c r="U417" s="24">
        <f t="shared" si="70"/>
        <v>91.808626313881845</v>
      </c>
      <c r="V417" s="24">
        <f>(F417-O417)/F417*100</f>
        <v>96.772030651340998</v>
      </c>
      <c r="W417" s="35"/>
      <c r="X417" s="35"/>
      <c r="Y417" s="35"/>
    </row>
    <row r="418" spans="2:25">
      <c r="B418" s="16">
        <v>44069</v>
      </c>
      <c r="C418" s="30">
        <v>3176.69</v>
      </c>
      <c r="D418" s="24">
        <v>45.98</v>
      </c>
      <c r="E418" s="25">
        <v>548.46</v>
      </c>
      <c r="F418" s="20">
        <v>18.3</v>
      </c>
      <c r="G418" s="18"/>
      <c r="H418" s="22"/>
      <c r="I418" s="18"/>
      <c r="J418" s="18"/>
      <c r="K418" s="22"/>
      <c r="L418" s="18">
        <v>8</v>
      </c>
      <c r="M418" s="18"/>
      <c r="N418" s="62">
        <v>43.59</v>
      </c>
      <c r="O418" s="18">
        <v>0.626</v>
      </c>
      <c r="P418" s="18"/>
      <c r="Q418" s="38"/>
      <c r="R418" s="18"/>
      <c r="S418" s="18"/>
      <c r="T418" s="21"/>
      <c r="U418" s="24">
        <f t="shared" si="70"/>
        <v>92.052291871786451</v>
      </c>
      <c r="V418" s="24">
        <f>(F418-O418)/F418*100</f>
        <v>96.579234972677583</v>
      </c>
      <c r="W418" s="35"/>
      <c r="X418" s="35"/>
      <c r="Y418" s="35"/>
    </row>
    <row r="419" spans="2:25">
      <c r="B419" s="16">
        <v>44070</v>
      </c>
      <c r="C419" s="42">
        <v>1147.71</v>
      </c>
      <c r="D419" s="25">
        <v>19.170000000000002</v>
      </c>
      <c r="E419" s="25">
        <v>552.07000000000005</v>
      </c>
      <c r="F419" s="20">
        <v>27.5</v>
      </c>
      <c r="G419" s="18">
        <v>61.66</v>
      </c>
      <c r="H419" s="22">
        <f t="shared" si="66"/>
        <v>34.159999999999997</v>
      </c>
      <c r="I419" s="18">
        <v>0</v>
      </c>
      <c r="J419" s="18">
        <v>0.03</v>
      </c>
      <c r="K419" s="22">
        <f t="shared" si="67"/>
        <v>61.69</v>
      </c>
      <c r="L419" s="18"/>
      <c r="M419" s="18">
        <v>3.81</v>
      </c>
      <c r="N419" s="62">
        <v>58.2</v>
      </c>
      <c r="O419" s="18">
        <v>3.05</v>
      </c>
      <c r="P419" s="18">
        <v>8.4499999999999993</v>
      </c>
      <c r="Q419" s="38">
        <f t="shared" si="68"/>
        <v>5.3999999999999995</v>
      </c>
      <c r="R419" s="18">
        <v>35.74</v>
      </c>
      <c r="S419" s="18">
        <v>3.86</v>
      </c>
      <c r="T419" s="21">
        <f t="shared" si="69"/>
        <v>48.05</v>
      </c>
      <c r="U419" s="24">
        <f t="shared" si="70"/>
        <v>89.457858604887065</v>
      </c>
      <c r="V419" s="24">
        <f>(F419-O419)/F419*100</f>
        <v>88.909090909090907</v>
      </c>
      <c r="W419" s="35">
        <f>(G419-P419)/G419*100</f>
        <v>86.295815763866358</v>
      </c>
      <c r="X419" s="35">
        <f>(H419-Q419)/H419*100</f>
        <v>84.192037470726007</v>
      </c>
      <c r="Y419" s="35">
        <f>(K419-T419)/K419*100</f>
        <v>22.110552763819097</v>
      </c>
    </row>
    <row r="420" spans="2:25">
      <c r="B420" s="16">
        <v>44071</v>
      </c>
      <c r="C420" s="42">
        <v>848.41200000000003</v>
      </c>
      <c r="D420" s="25">
        <v>9.9499999999999993</v>
      </c>
      <c r="E420" s="25">
        <v>535.67999999999995</v>
      </c>
      <c r="F420" s="20">
        <v>19</v>
      </c>
      <c r="G420" s="18"/>
      <c r="H420" s="22"/>
      <c r="I420" s="18"/>
      <c r="J420" s="18"/>
      <c r="K420" s="22"/>
      <c r="L420" s="18"/>
      <c r="M420" s="18"/>
      <c r="N420" s="62">
        <v>63.25</v>
      </c>
      <c r="O420" s="18">
        <v>16.399999999999999</v>
      </c>
      <c r="P420" s="18"/>
      <c r="Q420" s="38"/>
      <c r="R420" s="18"/>
      <c r="S420" s="18"/>
      <c r="T420" s="21"/>
      <c r="U420" s="24">
        <f t="shared" si="70"/>
        <v>88.192577658303463</v>
      </c>
      <c r="V420" s="24">
        <f>(F420-O420)/F420*100</f>
        <v>13.684210526315796</v>
      </c>
      <c r="W420" s="35"/>
      <c r="X420" s="35"/>
      <c r="Y420" s="35"/>
    </row>
    <row r="421" spans="2:25">
      <c r="B421" s="16">
        <v>44072</v>
      </c>
      <c r="C421" s="42">
        <v>656.1</v>
      </c>
      <c r="D421" s="25">
        <v>10.83</v>
      </c>
      <c r="E421" s="25">
        <v>603.04999999999995</v>
      </c>
      <c r="F421" s="20"/>
      <c r="G421" s="18"/>
      <c r="H421" s="22"/>
      <c r="I421" s="18"/>
      <c r="J421" s="18"/>
      <c r="K421" s="22"/>
      <c r="L421" s="18"/>
      <c r="M421" s="18"/>
      <c r="N421" s="62">
        <v>53.95</v>
      </c>
      <c r="O421" s="18">
        <v>19</v>
      </c>
      <c r="P421" s="18"/>
      <c r="Q421" s="38"/>
      <c r="R421" s="18"/>
      <c r="S421" s="18"/>
      <c r="T421" s="21"/>
      <c r="U421" s="24">
        <f t="shared" si="70"/>
        <v>91.053809800182393</v>
      </c>
      <c r="V421" s="24"/>
      <c r="W421" s="35"/>
      <c r="X421" s="35"/>
      <c r="Y421" s="35"/>
    </row>
    <row r="422" spans="2:25">
      <c r="B422" s="16">
        <v>44073</v>
      </c>
      <c r="C422" s="42">
        <v>536.25900000000001</v>
      </c>
      <c r="D422" s="25">
        <v>25.68</v>
      </c>
      <c r="E422" s="25">
        <v>738.64</v>
      </c>
      <c r="F422" s="20"/>
      <c r="G422" s="18"/>
      <c r="H422" s="22"/>
      <c r="I422" s="18"/>
      <c r="J422" s="18"/>
      <c r="K422" s="22"/>
      <c r="L422" s="18"/>
      <c r="M422" s="18"/>
      <c r="N422" s="62">
        <v>57.73</v>
      </c>
      <c r="O422" s="18">
        <v>27.4</v>
      </c>
      <c r="P422" s="18"/>
      <c r="Q422" s="38"/>
      <c r="R422" s="18"/>
      <c r="S422" s="18"/>
      <c r="T422" s="21"/>
      <c r="U422" s="24">
        <f t="shared" si="70"/>
        <v>92.184284631214126</v>
      </c>
      <c r="V422" s="24"/>
      <c r="W422" s="35"/>
      <c r="X422" s="35"/>
      <c r="Y422" s="35"/>
    </row>
    <row r="423" spans="2:25">
      <c r="B423" s="16">
        <v>44074</v>
      </c>
      <c r="C423" s="42">
        <v>480.65699999999998</v>
      </c>
      <c r="D423" s="25">
        <v>26.55</v>
      </c>
      <c r="E423" s="25">
        <v>609.5</v>
      </c>
      <c r="F423" s="20">
        <v>19.399999999999999</v>
      </c>
      <c r="G423" s="18">
        <v>61.66</v>
      </c>
      <c r="H423" s="22">
        <f t="shared" si="66"/>
        <v>42.26</v>
      </c>
      <c r="I423" s="18">
        <v>0.43</v>
      </c>
      <c r="J423" s="18">
        <v>2.73</v>
      </c>
      <c r="K423" s="22">
        <f t="shared" si="67"/>
        <v>64.820000000000007</v>
      </c>
      <c r="L423" s="18"/>
      <c r="M423" s="18">
        <v>3.07</v>
      </c>
      <c r="N423" s="62">
        <v>39.1</v>
      </c>
      <c r="O423" s="18">
        <v>0</v>
      </c>
      <c r="P423" s="18">
        <v>1.9</v>
      </c>
      <c r="Q423" s="38">
        <f t="shared" si="68"/>
        <v>1.9</v>
      </c>
      <c r="R423" s="18">
        <v>0</v>
      </c>
      <c r="S423" s="18">
        <v>6.17</v>
      </c>
      <c r="T423" s="21">
        <f t="shared" si="69"/>
        <v>8.07</v>
      </c>
      <c r="U423" s="24">
        <f t="shared" si="70"/>
        <v>93.584905660377359</v>
      </c>
      <c r="V423" s="24">
        <f>(F423-O423)/F423*100</f>
        <v>100</v>
      </c>
      <c r="W423" s="35">
        <f>(G423-P423)/G423*100</f>
        <v>96.91858579305871</v>
      </c>
      <c r="X423" s="35">
        <f>(H423-Q423)/H423*100</f>
        <v>95.504022716516801</v>
      </c>
      <c r="Y423" s="35">
        <f>(K423-T423)/K423*100</f>
        <v>87.550138846035168</v>
      </c>
    </row>
    <row r="424" spans="2:25">
      <c r="B424" s="16">
        <v>44075</v>
      </c>
      <c r="C424" s="42">
        <v>465.25200000000001</v>
      </c>
      <c r="D424" s="25">
        <v>1.93</v>
      </c>
      <c r="E424" s="25">
        <v>606.5</v>
      </c>
      <c r="F424" s="20">
        <v>33.4</v>
      </c>
      <c r="G424" s="18"/>
      <c r="H424" s="22"/>
      <c r="I424" s="18"/>
      <c r="J424" s="18"/>
      <c r="K424" s="22"/>
      <c r="L424" s="18"/>
      <c r="M424" s="18"/>
      <c r="N424" s="63">
        <v>43.51</v>
      </c>
      <c r="O424" s="18">
        <v>38</v>
      </c>
      <c r="P424" s="18"/>
      <c r="Q424" s="38"/>
      <c r="R424" s="18"/>
      <c r="S424" s="18"/>
      <c r="T424" s="21"/>
      <c r="U424" s="24">
        <f t="shared" si="70"/>
        <v>92.826051112943119</v>
      </c>
      <c r="V424" s="24">
        <f>(F424-O424)/F424*100</f>
        <v>-13.772455089820365</v>
      </c>
      <c r="W424" s="35"/>
      <c r="X424" s="35"/>
      <c r="Y424" s="35"/>
    </row>
    <row r="425" spans="2:25">
      <c r="B425" s="16">
        <v>44076</v>
      </c>
      <c r="C425" s="25">
        <v>558.33199999999999</v>
      </c>
      <c r="D425" s="25">
        <v>0</v>
      </c>
      <c r="E425" s="63">
        <v>637</v>
      </c>
      <c r="F425" s="20">
        <v>49.8</v>
      </c>
      <c r="G425" s="19"/>
      <c r="H425" s="22"/>
      <c r="I425" s="19"/>
      <c r="J425" s="19"/>
      <c r="K425" s="22"/>
      <c r="L425" s="19">
        <v>7.5</v>
      </c>
      <c r="M425" s="19"/>
      <c r="N425" s="17">
        <v>44.3</v>
      </c>
      <c r="O425" s="41">
        <v>38</v>
      </c>
      <c r="P425" s="19"/>
      <c r="Q425" s="38"/>
      <c r="R425" s="19"/>
      <c r="S425" s="19"/>
      <c r="T425" s="21"/>
      <c r="U425" s="24">
        <f t="shared" si="70"/>
        <v>93.045525902668771</v>
      </c>
      <c r="V425" s="24">
        <f>(F425-O425)/F425*100</f>
        <v>23.69477911646586</v>
      </c>
      <c r="W425" s="35"/>
      <c r="X425" s="35"/>
      <c r="Y425" s="35"/>
    </row>
    <row r="426" spans="2:25">
      <c r="B426" s="16">
        <v>44077</v>
      </c>
      <c r="C426" s="25">
        <v>982.26900000000001</v>
      </c>
      <c r="D426" s="25">
        <v>28.72</v>
      </c>
      <c r="E426" s="17">
        <v>1098.3</v>
      </c>
      <c r="F426" s="20">
        <v>113.5</v>
      </c>
      <c r="G426" s="41">
        <v>79.59</v>
      </c>
      <c r="H426" s="22">
        <f t="shared" si="66"/>
        <v>-33.909999999999997</v>
      </c>
      <c r="I426" s="41">
        <v>0</v>
      </c>
      <c r="J426" s="41">
        <v>0.57999999999999996</v>
      </c>
      <c r="K426" s="22">
        <f t="shared" si="67"/>
        <v>80.17</v>
      </c>
      <c r="L426" s="19"/>
      <c r="M426" s="41">
        <v>3.65</v>
      </c>
      <c r="N426" s="17">
        <v>41.7</v>
      </c>
      <c r="O426" s="41">
        <v>34.200000000000003</v>
      </c>
      <c r="P426" s="41">
        <v>43.73</v>
      </c>
      <c r="Q426" s="38">
        <f t="shared" si="68"/>
        <v>9.529999999999994</v>
      </c>
      <c r="R426" s="41">
        <v>2.9</v>
      </c>
      <c r="S426" s="41">
        <v>6.27</v>
      </c>
      <c r="T426" s="21">
        <f t="shared" si="69"/>
        <v>52.899999999999991</v>
      </c>
      <c r="U426" s="24">
        <f t="shared" si="70"/>
        <v>96.203223163070192</v>
      </c>
      <c r="V426" s="24">
        <f>(F426-O426)/F426*100</f>
        <v>69.867841409691621</v>
      </c>
      <c r="W426" s="35">
        <f>(G426-P426)/G426*100</f>
        <v>45.055911546676725</v>
      </c>
      <c r="X426" s="35">
        <f>(H426-Q426)/H426*100</f>
        <v>128.10380418755528</v>
      </c>
      <c r="Y426" s="35">
        <f>(K426-T426)/K426*100</f>
        <v>34.015217662467265</v>
      </c>
    </row>
    <row r="427" spans="2:25">
      <c r="B427" s="16">
        <v>44078</v>
      </c>
      <c r="C427" s="25">
        <v>1203</v>
      </c>
      <c r="D427" s="25">
        <v>0</v>
      </c>
      <c r="E427" s="17">
        <v>719.58</v>
      </c>
      <c r="F427" s="20">
        <v>46.5</v>
      </c>
      <c r="G427" s="41"/>
      <c r="H427" s="22"/>
      <c r="I427" s="41"/>
      <c r="J427" s="41"/>
      <c r="K427" s="22"/>
      <c r="L427" s="19"/>
      <c r="M427" s="41"/>
      <c r="N427" s="17">
        <v>51.6</v>
      </c>
      <c r="O427" s="41">
        <v>51</v>
      </c>
      <c r="P427" s="41"/>
      <c r="Q427" s="38"/>
      <c r="R427" s="41"/>
      <c r="S427" s="41"/>
      <c r="T427" s="21"/>
      <c r="U427" s="24">
        <f t="shared" si="70"/>
        <v>92.829150337696987</v>
      </c>
      <c r="V427" s="24">
        <f>(F427-O427)/F427*100</f>
        <v>-9.67741935483871</v>
      </c>
      <c r="W427" s="35"/>
      <c r="X427" s="35"/>
      <c r="Y427" s="35"/>
    </row>
    <row r="428" spans="2:25">
      <c r="B428" s="16">
        <v>44079</v>
      </c>
      <c r="C428" s="25">
        <v>610.79300000000001</v>
      </c>
      <c r="D428" s="25">
        <v>33.54</v>
      </c>
      <c r="E428" s="17">
        <v>714.18</v>
      </c>
      <c r="F428" s="20"/>
      <c r="G428" s="41"/>
      <c r="H428" s="22"/>
      <c r="I428" s="41"/>
      <c r="J428" s="41"/>
      <c r="K428" s="22"/>
      <c r="L428" s="19"/>
      <c r="M428" s="41"/>
      <c r="N428" s="17">
        <v>39.700000000000003</v>
      </c>
      <c r="O428" s="41">
        <v>47.6</v>
      </c>
      <c r="P428" s="41"/>
      <c r="Q428" s="38"/>
      <c r="R428" s="41"/>
      <c r="S428" s="41"/>
      <c r="T428" s="21"/>
      <c r="U428" s="24">
        <f t="shared" si="70"/>
        <v>94.441177294239537</v>
      </c>
      <c r="V428" s="24"/>
      <c r="W428" s="35"/>
      <c r="X428" s="35"/>
      <c r="Y428" s="35"/>
    </row>
    <row r="429" spans="2:25">
      <c r="B429" s="16">
        <v>44080</v>
      </c>
      <c r="C429" s="25">
        <v>1715.34</v>
      </c>
      <c r="D429" s="25">
        <v>34.43</v>
      </c>
      <c r="E429" s="17">
        <v>804.3</v>
      </c>
      <c r="F429" s="20">
        <v>34.75</v>
      </c>
      <c r="G429" s="41"/>
      <c r="H429" s="22"/>
      <c r="I429" s="41"/>
      <c r="J429" s="41"/>
      <c r="K429" s="22"/>
      <c r="L429" s="19"/>
      <c r="M429" s="41"/>
      <c r="N429" s="17">
        <v>38.200000000000003</v>
      </c>
      <c r="O429" s="41">
        <v>33</v>
      </c>
      <c r="P429" s="41"/>
      <c r="Q429" s="38"/>
      <c r="R429" s="41"/>
      <c r="S429" s="41"/>
      <c r="T429" s="21"/>
      <c r="U429" s="24">
        <f t="shared" ref="U429:U460" si="71">(E429-N429)/E429*100</f>
        <v>95.250528409797326</v>
      </c>
      <c r="V429" s="24">
        <f t="shared" ref="V429:V434" si="72">(F429-O429)/F429*100</f>
        <v>5.0359712230215825</v>
      </c>
      <c r="W429" s="35"/>
      <c r="X429" s="35"/>
      <c r="Y429" s="35"/>
    </row>
    <row r="430" spans="2:25">
      <c r="B430" s="16">
        <v>44081</v>
      </c>
      <c r="C430" s="25">
        <v>1782.43</v>
      </c>
      <c r="D430" s="25">
        <v>33.76</v>
      </c>
      <c r="E430" s="17">
        <v>921.3</v>
      </c>
      <c r="F430" s="20">
        <v>32.799999999999997</v>
      </c>
      <c r="G430" s="41">
        <v>64.2</v>
      </c>
      <c r="H430" s="22">
        <f t="shared" si="66"/>
        <v>31.400000000000006</v>
      </c>
      <c r="I430" s="41">
        <v>0</v>
      </c>
      <c r="J430" s="41">
        <v>0.18</v>
      </c>
      <c r="K430" s="22">
        <f t="shared" si="67"/>
        <v>64.38000000000001</v>
      </c>
      <c r="L430" s="19"/>
      <c r="M430" s="41">
        <v>2.42</v>
      </c>
      <c r="N430" s="17">
        <v>47</v>
      </c>
      <c r="O430" s="41">
        <v>47.8</v>
      </c>
      <c r="P430" s="41">
        <v>44.32</v>
      </c>
      <c r="Q430" s="38">
        <f t="shared" si="68"/>
        <v>-3.4799999999999969</v>
      </c>
      <c r="R430" s="41">
        <v>4.88</v>
      </c>
      <c r="S430" s="41">
        <v>0.9</v>
      </c>
      <c r="T430" s="21">
        <f t="shared" si="69"/>
        <v>50.1</v>
      </c>
      <c r="U430" s="24">
        <f t="shared" si="71"/>
        <v>94.89851297080213</v>
      </c>
      <c r="V430" s="24">
        <f t="shared" si="72"/>
        <v>-45.731707317073173</v>
      </c>
      <c r="W430" s="35">
        <f>(G430-P430)/G430*100</f>
        <v>30.965732087227416</v>
      </c>
      <c r="X430" s="35">
        <f>(H430-Q430)/H430*100</f>
        <v>111.0828025477707</v>
      </c>
      <c r="Y430" s="35">
        <f>(K430-T430)/K430*100</f>
        <v>22.18080149114633</v>
      </c>
    </row>
    <row r="431" spans="2:25">
      <c r="B431" s="16">
        <v>44082</v>
      </c>
      <c r="C431" s="25">
        <v>1679.28</v>
      </c>
      <c r="D431" s="25">
        <v>29.3</v>
      </c>
      <c r="E431" s="17">
        <v>771.34</v>
      </c>
      <c r="F431" s="20">
        <v>71</v>
      </c>
      <c r="G431" s="41"/>
      <c r="H431" s="22"/>
      <c r="I431" s="41"/>
      <c r="J431" s="41"/>
      <c r="K431" s="22"/>
      <c r="L431" s="19"/>
      <c r="M431" s="41"/>
      <c r="N431" s="17">
        <v>58.59</v>
      </c>
      <c r="O431" s="41">
        <v>72.400000000000006</v>
      </c>
      <c r="P431" s="41"/>
      <c r="Q431" s="38"/>
      <c r="R431" s="41"/>
      <c r="S431" s="41"/>
      <c r="T431" s="21"/>
      <c r="U431" s="24">
        <f t="shared" si="71"/>
        <v>92.404127881349339</v>
      </c>
      <c r="V431" s="24">
        <f t="shared" si="72"/>
        <v>-1.971830985915501</v>
      </c>
      <c r="W431" s="35"/>
      <c r="X431" s="35"/>
      <c r="Y431" s="35"/>
    </row>
    <row r="432" spans="2:25">
      <c r="B432" s="16">
        <v>44083</v>
      </c>
      <c r="C432" s="25">
        <v>1573.97</v>
      </c>
      <c r="D432" s="25">
        <v>34.25</v>
      </c>
      <c r="E432" s="17">
        <v>720.47</v>
      </c>
      <c r="F432" s="20">
        <v>26.4</v>
      </c>
      <c r="G432" s="41"/>
      <c r="H432" s="22"/>
      <c r="I432" s="41"/>
      <c r="J432" s="41"/>
      <c r="K432" s="22"/>
      <c r="L432" s="19">
        <v>7.4</v>
      </c>
      <c r="M432" s="41"/>
      <c r="N432" s="17">
        <v>57.46</v>
      </c>
      <c r="O432" s="41">
        <v>26.8</v>
      </c>
      <c r="P432" s="41"/>
      <c r="Q432" s="38"/>
      <c r="R432" s="52"/>
      <c r="S432" s="41"/>
      <c r="T432" s="21"/>
      <c r="U432" s="24">
        <f t="shared" si="71"/>
        <v>92.024650575318887</v>
      </c>
      <c r="V432" s="24">
        <f t="shared" si="72"/>
        <v>-1.5151515151515234</v>
      </c>
      <c r="W432" s="35"/>
      <c r="X432" s="35"/>
      <c r="Y432" s="35"/>
    </row>
    <row r="433" spans="2:25">
      <c r="B433" s="16">
        <v>44084</v>
      </c>
      <c r="C433" s="25">
        <v>1523.19</v>
      </c>
      <c r="D433" s="25">
        <v>32.76</v>
      </c>
      <c r="E433" s="17">
        <v>955.3</v>
      </c>
      <c r="F433" s="20">
        <v>35.6</v>
      </c>
      <c r="G433" s="41">
        <v>102.01</v>
      </c>
      <c r="H433" s="22">
        <f t="shared" si="66"/>
        <v>66.41</v>
      </c>
      <c r="I433" s="41">
        <v>0</v>
      </c>
      <c r="J433" s="41">
        <v>0.5</v>
      </c>
      <c r="K433" s="22">
        <f t="shared" si="67"/>
        <v>102.51</v>
      </c>
      <c r="L433" s="19"/>
      <c r="M433" s="41">
        <v>2.27</v>
      </c>
      <c r="N433" s="17">
        <v>60.6</v>
      </c>
      <c r="O433" s="41">
        <v>35.700000000000003</v>
      </c>
      <c r="P433" s="41">
        <v>43.73</v>
      </c>
      <c r="Q433" s="38">
        <f t="shared" si="68"/>
        <v>8.029999999999994</v>
      </c>
      <c r="R433" s="41">
        <v>4.6500000000000004</v>
      </c>
      <c r="S433" s="41">
        <v>1.79</v>
      </c>
      <c r="T433" s="21">
        <f t="shared" si="69"/>
        <v>50.169999999999995</v>
      </c>
      <c r="U433" s="24">
        <f t="shared" si="71"/>
        <v>93.656443002198259</v>
      </c>
      <c r="V433" s="63">
        <f t="shared" si="72"/>
        <v>-0.28089887640449834</v>
      </c>
      <c r="W433" s="35">
        <f>(G433-P433)/G433*100</f>
        <v>57.131653759435352</v>
      </c>
      <c r="X433" s="35">
        <f>(H433-Q433)/H433*100</f>
        <v>87.908447522963414</v>
      </c>
      <c r="Y433" s="35">
        <f>(K433-T433)/K433*100</f>
        <v>51.0584333235782</v>
      </c>
    </row>
    <row r="434" spans="2:25">
      <c r="B434" s="16">
        <v>44085</v>
      </c>
      <c r="C434" s="25">
        <v>1661.78</v>
      </c>
      <c r="D434" s="25">
        <v>43.63</v>
      </c>
      <c r="E434" s="17">
        <v>673.6</v>
      </c>
      <c r="F434" s="20">
        <v>31.6</v>
      </c>
      <c r="G434" s="41"/>
      <c r="H434" s="22"/>
      <c r="I434" s="41"/>
      <c r="J434" s="41"/>
      <c r="K434" s="22"/>
      <c r="L434" s="19"/>
      <c r="M434" s="41">
        <v>2.2999999999999998</v>
      </c>
      <c r="N434" s="17">
        <v>44.96</v>
      </c>
      <c r="O434" s="41">
        <v>35.4</v>
      </c>
      <c r="P434" s="41"/>
      <c r="Q434" s="38"/>
      <c r="R434" s="41">
        <v>5.25</v>
      </c>
      <c r="S434" s="41">
        <v>1.48</v>
      </c>
      <c r="T434" s="21"/>
      <c r="U434" s="24">
        <f t="shared" si="71"/>
        <v>93.325415676959608</v>
      </c>
      <c r="V434" s="63">
        <f t="shared" si="72"/>
        <v>-12.025316455696194</v>
      </c>
      <c r="W434" s="35"/>
      <c r="X434" s="35"/>
      <c r="Y434" s="35"/>
    </row>
    <row r="435" spans="2:25">
      <c r="B435" s="16">
        <v>44086</v>
      </c>
      <c r="C435" s="25">
        <v>1597.48</v>
      </c>
      <c r="D435" s="25">
        <v>42.96</v>
      </c>
      <c r="E435" s="17">
        <v>1025.96</v>
      </c>
      <c r="F435" s="20"/>
      <c r="G435" s="41"/>
      <c r="H435" s="22"/>
      <c r="I435" s="41"/>
      <c r="J435" s="41"/>
      <c r="K435" s="22"/>
      <c r="L435" s="19"/>
      <c r="M435" s="41"/>
      <c r="N435" s="17">
        <v>51.07</v>
      </c>
      <c r="O435" s="41">
        <v>40.799999999999997</v>
      </c>
      <c r="P435" s="41"/>
      <c r="Q435" s="38"/>
      <c r="R435" s="41"/>
      <c r="S435" s="41"/>
      <c r="T435" s="21"/>
      <c r="U435" s="24">
        <f t="shared" si="71"/>
        <v>95.022223088619441</v>
      </c>
      <c r="V435" s="63"/>
      <c r="W435" s="35"/>
      <c r="X435" s="35"/>
      <c r="Y435" s="35"/>
    </row>
    <row r="436" spans="2:25">
      <c r="B436" s="16">
        <v>44087</v>
      </c>
      <c r="C436" s="25">
        <v>1711.47</v>
      </c>
      <c r="D436" s="25">
        <v>74.98</v>
      </c>
      <c r="E436" s="17">
        <v>944</v>
      </c>
      <c r="F436" s="20">
        <v>31.2</v>
      </c>
      <c r="G436" s="41"/>
      <c r="H436" s="22"/>
      <c r="I436" s="41"/>
      <c r="J436" s="41"/>
      <c r="K436" s="22"/>
      <c r="L436" s="19"/>
      <c r="M436" s="41"/>
      <c r="N436" s="17">
        <v>40.04</v>
      </c>
      <c r="O436" s="41">
        <v>28.2</v>
      </c>
      <c r="P436" s="41"/>
      <c r="Q436" s="38"/>
      <c r="R436" s="41"/>
      <c r="S436" s="41"/>
      <c r="T436" s="21"/>
      <c r="U436" s="24">
        <f t="shared" si="71"/>
        <v>95.758474576271198</v>
      </c>
      <c r="V436" s="63">
        <f t="shared" ref="V436:V441" si="73">(F436-O436)/F436*100</f>
        <v>9.6153846153846168</v>
      </c>
      <c r="W436" s="35"/>
      <c r="X436" s="35"/>
      <c r="Y436" s="35"/>
    </row>
    <row r="437" spans="2:25">
      <c r="B437" s="16">
        <v>44088</v>
      </c>
      <c r="C437" s="25">
        <v>2519.98</v>
      </c>
      <c r="D437" s="25">
        <v>41.17</v>
      </c>
      <c r="E437" s="17">
        <v>985.1</v>
      </c>
      <c r="F437" s="20">
        <v>20.399999999999999</v>
      </c>
      <c r="G437" s="41">
        <v>69.13</v>
      </c>
      <c r="H437" s="22">
        <f t="shared" si="66"/>
        <v>48.73</v>
      </c>
      <c r="I437" s="41">
        <v>0</v>
      </c>
      <c r="J437" s="41">
        <v>0.4</v>
      </c>
      <c r="K437" s="22">
        <f t="shared" si="67"/>
        <v>69.53</v>
      </c>
      <c r="L437" s="19"/>
      <c r="M437" s="41">
        <v>1.96</v>
      </c>
      <c r="N437" s="17">
        <v>57.71</v>
      </c>
      <c r="O437" s="41">
        <v>27</v>
      </c>
      <c r="P437" s="41">
        <v>48.22</v>
      </c>
      <c r="Q437" s="38">
        <f t="shared" si="68"/>
        <v>21.22</v>
      </c>
      <c r="R437" s="41">
        <v>10.94</v>
      </c>
      <c r="S437" s="41">
        <v>4.29</v>
      </c>
      <c r="T437" s="21">
        <f t="shared" si="69"/>
        <v>63.449999999999996</v>
      </c>
      <c r="U437" s="24">
        <f t="shared" si="71"/>
        <v>94.141711501370423</v>
      </c>
      <c r="V437" s="63">
        <f t="shared" si="73"/>
        <v>-32.352941176470594</v>
      </c>
      <c r="W437" s="35">
        <f>(G437-P437)/G437*100</f>
        <v>30.247360046289597</v>
      </c>
      <c r="X437" s="35">
        <f>(H437-Q437)/H437*100</f>
        <v>56.453929817360972</v>
      </c>
      <c r="Y437" s="35">
        <f>(K437-T437)/K437*100</f>
        <v>8.7444268661009712</v>
      </c>
    </row>
    <row r="438" spans="2:25">
      <c r="B438" s="16">
        <v>44089</v>
      </c>
      <c r="C438" s="25">
        <v>4529.63</v>
      </c>
      <c r="D438" s="25">
        <v>46.45</v>
      </c>
      <c r="E438" s="17">
        <v>1134.5</v>
      </c>
      <c r="F438" s="20">
        <v>26.7</v>
      </c>
      <c r="G438" s="41"/>
      <c r="H438" s="22"/>
      <c r="I438" s="41"/>
      <c r="J438" s="41"/>
      <c r="K438" s="22"/>
      <c r="L438" s="19"/>
      <c r="M438" s="41"/>
      <c r="N438" s="17">
        <v>51.3</v>
      </c>
      <c r="O438" s="41">
        <v>30.2</v>
      </c>
      <c r="P438" s="41"/>
      <c r="Q438" s="38"/>
      <c r="R438" s="41"/>
      <c r="S438" s="41"/>
      <c r="T438" s="21"/>
      <c r="U438" s="24">
        <f t="shared" si="71"/>
        <v>95.478184222124284</v>
      </c>
      <c r="V438" s="63">
        <f t="shared" si="73"/>
        <v>-13.108614232209739</v>
      </c>
      <c r="W438" s="35"/>
      <c r="X438" s="35"/>
      <c r="Y438" s="35"/>
    </row>
    <row r="439" spans="2:25">
      <c r="B439" s="16">
        <v>44090</v>
      </c>
      <c r="C439" s="25">
        <v>6624.24</v>
      </c>
      <c r="D439" s="25">
        <v>55.85</v>
      </c>
      <c r="E439" s="17">
        <v>1045.5999999999999</v>
      </c>
      <c r="F439" s="20">
        <v>25</v>
      </c>
      <c r="G439" s="41"/>
      <c r="H439" s="22"/>
      <c r="I439" s="41"/>
      <c r="J439" s="41"/>
      <c r="K439" s="22"/>
      <c r="L439" s="41">
        <v>8</v>
      </c>
      <c r="M439" s="41"/>
      <c r="N439" s="17">
        <v>46.97</v>
      </c>
      <c r="O439" s="41">
        <v>25.6</v>
      </c>
      <c r="P439" s="41"/>
      <c r="Q439" s="38"/>
      <c r="R439" s="41"/>
      <c r="S439" s="41"/>
      <c r="T439" s="21"/>
      <c r="U439" s="24">
        <f t="shared" si="71"/>
        <v>95.507842387146141</v>
      </c>
      <c r="V439" s="63">
        <f t="shared" si="73"/>
        <v>-2.4000000000000057</v>
      </c>
      <c r="W439" s="35"/>
      <c r="X439" s="35"/>
      <c r="Y439" s="35"/>
    </row>
    <row r="440" spans="2:25">
      <c r="B440" s="16">
        <v>44091</v>
      </c>
      <c r="C440" s="25">
        <v>7347.66</v>
      </c>
      <c r="D440" s="25">
        <v>65.73</v>
      </c>
      <c r="E440" s="17">
        <v>1021.34</v>
      </c>
      <c r="F440" s="20">
        <v>29</v>
      </c>
      <c r="G440" s="41">
        <v>50</v>
      </c>
      <c r="H440" s="22">
        <f t="shared" si="66"/>
        <v>21</v>
      </c>
      <c r="I440" s="41">
        <v>0</v>
      </c>
      <c r="J440" s="41">
        <v>5.08</v>
      </c>
      <c r="K440" s="22">
        <f t="shared" si="67"/>
        <v>55.08</v>
      </c>
      <c r="L440" s="19"/>
      <c r="M440" s="41">
        <v>5.48</v>
      </c>
      <c r="N440" s="17">
        <v>58.48</v>
      </c>
      <c r="O440" s="41">
        <v>16.7</v>
      </c>
      <c r="P440" s="41">
        <v>36.06</v>
      </c>
      <c r="Q440" s="38">
        <f t="shared" si="68"/>
        <v>19.360000000000003</v>
      </c>
      <c r="R440" s="41">
        <v>4.9400000000000004</v>
      </c>
      <c r="S440" s="41">
        <v>6.5</v>
      </c>
      <c r="T440" s="21">
        <f t="shared" si="69"/>
        <v>47.5</v>
      </c>
      <c r="U440" s="24">
        <f t="shared" si="71"/>
        <v>94.274188810777986</v>
      </c>
      <c r="V440" s="63">
        <f t="shared" si="73"/>
        <v>42.413793103448278</v>
      </c>
      <c r="W440" s="35">
        <f>(G440-P440)/G440*100</f>
        <v>27.879999999999995</v>
      </c>
      <c r="X440" s="35">
        <f>(H440-Q440)/H440*100</f>
        <v>7.8095238095237951</v>
      </c>
      <c r="Y440" s="35">
        <f>(K440-T440)/K440*100</f>
        <v>13.761801016702973</v>
      </c>
    </row>
    <row r="441" spans="2:25">
      <c r="B441" s="16">
        <v>44092</v>
      </c>
      <c r="C441" s="25">
        <v>8319.5499999999993</v>
      </c>
      <c r="D441" s="25">
        <v>100.23</v>
      </c>
      <c r="E441" s="17">
        <v>985.76</v>
      </c>
      <c r="F441" s="20">
        <v>36</v>
      </c>
      <c r="G441" s="41"/>
      <c r="H441" s="22"/>
      <c r="I441" s="41"/>
      <c r="J441" s="41"/>
      <c r="K441" s="22"/>
      <c r="L441" s="19"/>
      <c r="M441" s="41"/>
      <c r="N441" s="17">
        <v>56.49</v>
      </c>
      <c r="O441" s="41">
        <v>15.1</v>
      </c>
      <c r="P441" s="41"/>
      <c r="Q441" s="19"/>
      <c r="R441" s="41"/>
      <c r="S441" s="41"/>
      <c r="T441" s="19"/>
      <c r="U441" s="24">
        <f t="shared" si="71"/>
        <v>94.269396201915271</v>
      </c>
      <c r="V441" s="63">
        <f t="shared" si="73"/>
        <v>58.05555555555555</v>
      </c>
      <c r="W441" s="35"/>
      <c r="X441" s="35"/>
      <c r="Y441" s="35"/>
    </row>
    <row r="442" spans="2:25">
      <c r="B442" s="16">
        <v>44093</v>
      </c>
      <c r="C442" s="25">
        <v>10455.799999999999</v>
      </c>
      <c r="D442" s="25">
        <v>104.2</v>
      </c>
      <c r="E442" s="17">
        <v>1238.2</v>
      </c>
      <c r="F442" s="20"/>
      <c r="G442" s="41"/>
      <c r="H442" s="22"/>
      <c r="I442" s="41"/>
      <c r="J442" s="41"/>
      <c r="K442" s="22"/>
      <c r="L442" s="19"/>
      <c r="M442" s="41"/>
      <c r="N442" s="17">
        <v>66.099999999999994</v>
      </c>
      <c r="O442" s="41">
        <v>22.1</v>
      </c>
      <c r="P442" s="41"/>
      <c r="Q442" s="19"/>
      <c r="R442" s="41"/>
      <c r="S442" s="41"/>
      <c r="T442" s="19"/>
      <c r="U442" s="24">
        <f t="shared" si="71"/>
        <v>94.661605556452926</v>
      </c>
      <c r="V442" s="63"/>
      <c r="W442" s="35"/>
      <c r="X442" s="35"/>
      <c r="Y442" s="35"/>
    </row>
    <row r="443" spans="2:25">
      <c r="B443" s="16">
        <v>44094</v>
      </c>
      <c r="C443" s="25">
        <v>10800.5</v>
      </c>
      <c r="D443" s="25">
        <v>94.68</v>
      </c>
      <c r="E443" s="17">
        <v>1134.0999999999999</v>
      </c>
      <c r="F443" s="20"/>
      <c r="G443" s="41"/>
      <c r="H443" s="22"/>
      <c r="I443" s="41"/>
      <c r="J443" s="41"/>
      <c r="K443" s="22"/>
      <c r="L443" s="19"/>
      <c r="M443" s="41"/>
      <c r="N443" s="17">
        <v>92.83</v>
      </c>
      <c r="O443" s="41">
        <v>27.6</v>
      </c>
      <c r="P443" s="41"/>
      <c r="Q443" s="38"/>
      <c r="R443" s="41"/>
      <c r="S443" s="41"/>
      <c r="T443" s="21"/>
      <c r="U443" s="24">
        <f t="shared" si="71"/>
        <v>91.81465479234636</v>
      </c>
      <c r="V443" s="63"/>
      <c r="W443" s="35"/>
      <c r="X443" s="35"/>
      <c r="Y443" s="35"/>
    </row>
    <row r="444" spans="2:25">
      <c r="B444" s="16">
        <v>44095</v>
      </c>
      <c r="C444" s="25">
        <v>9501.7099999999991</v>
      </c>
      <c r="D444" s="25">
        <v>61.95</v>
      </c>
      <c r="E444" s="17">
        <v>1007.7</v>
      </c>
      <c r="F444" s="20">
        <v>30.6</v>
      </c>
      <c r="G444" s="41">
        <v>51.75</v>
      </c>
      <c r="H444" s="22">
        <f t="shared" ref="H444" si="74">G444-F444</f>
        <v>21.15</v>
      </c>
      <c r="I444" s="41">
        <v>0</v>
      </c>
      <c r="J444" s="41">
        <v>0.05</v>
      </c>
      <c r="K444" s="22">
        <f t="shared" ref="K444" si="75">G444+J444+I444</f>
        <v>51.8</v>
      </c>
      <c r="L444" s="19"/>
      <c r="M444" s="41">
        <v>12.29</v>
      </c>
      <c r="N444" s="17">
        <v>84.14</v>
      </c>
      <c r="O444" s="41">
        <v>23.1</v>
      </c>
      <c r="P444" s="41">
        <v>31.78</v>
      </c>
      <c r="Q444" s="38">
        <f t="shared" ref="Q444" si="76">P444-O444</f>
        <v>8.68</v>
      </c>
      <c r="R444" s="41">
        <v>2.69</v>
      </c>
      <c r="S444" s="41">
        <v>2.84</v>
      </c>
      <c r="T444" s="21">
        <f t="shared" ref="T444" si="77">O444+Q444+R444+S444</f>
        <v>37.31</v>
      </c>
      <c r="U444" s="24">
        <f t="shared" si="71"/>
        <v>91.650292745856902</v>
      </c>
      <c r="V444" s="63">
        <f>(F444-O444)/F444*100</f>
        <v>24.509803921568626</v>
      </c>
      <c r="W444" s="35">
        <f>(G444-P444)/G444*100</f>
        <v>38.589371980676326</v>
      </c>
      <c r="X444" s="35">
        <f>(H444-Q444)/H444*100</f>
        <v>58.959810874704488</v>
      </c>
      <c r="Y444" s="35">
        <f>(K444-T444)/K444*100</f>
        <v>27.972972972972965</v>
      </c>
    </row>
    <row r="445" spans="2:25">
      <c r="B445" s="16">
        <v>44096</v>
      </c>
      <c r="C445" s="25">
        <v>10617.5</v>
      </c>
      <c r="D445" s="25">
        <v>39.51</v>
      </c>
      <c r="E445" s="17">
        <v>1157.9000000000001</v>
      </c>
      <c r="F445" s="20">
        <v>25.4</v>
      </c>
      <c r="G445" s="41"/>
      <c r="H445" s="22"/>
      <c r="I445" s="41"/>
      <c r="J445" s="41"/>
      <c r="K445" s="22"/>
      <c r="L445" s="19"/>
      <c r="M445" s="41"/>
      <c r="N445" s="17">
        <v>83.78</v>
      </c>
      <c r="O445" s="41">
        <v>15.3</v>
      </c>
      <c r="P445" s="41"/>
      <c r="Q445" s="38"/>
      <c r="R445" s="41"/>
      <c r="S445" s="41"/>
      <c r="T445" s="21"/>
      <c r="U445" s="24">
        <f t="shared" si="71"/>
        <v>92.764487434148023</v>
      </c>
      <c r="V445" s="63">
        <f>(F445-O445)/F445*100</f>
        <v>39.763779527559052</v>
      </c>
      <c r="W445" s="35"/>
      <c r="X445" s="35"/>
      <c r="Y445" s="35"/>
    </row>
    <row r="446" spans="2:25">
      <c r="B446" s="16">
        <v>44097</v>
      </c>
      <c r="C446" s="25">
        <v>9861.0300000000007</v>
      </c>
      <c r="D446" s="25">
        <v>73.56</v>
      </c>
      <c r="E446" s="17">
        <v>1150.5999999999999</v>
      </c>
      <c r="F446" s="20">
        <v>15.75</v>
      </c>
      <c r="G446" s="41"/>
      <c r="H446" s="22"/>
      <c r="I446" s="41"/>
      <c r="J446" s="41"/>
      <c r="K446" s="22"/>
      <c r="L446" s="41">
        <v>8</v>
      </c>
      <c r="M446" s="52"/>
      <c r="N446" s="17">
        <v>62</v>
      </c>
      <c r="O446" s="41">
        <v>4.5999999999999996</v>
      </c>
      <c r="P446" s="41"/>
      <c r="Q446" s="38"/>
      <c r="R446" s="41"/>
      <c r="S446" s="41"/>
      <c r="T446" s="21"/>
      <c r="U446" s="24">
        <f t="shared" si="71"/>
        <v>94.611507039805318</v>
      </c>
      <c r="V446" s="63">
        <f>(F446-O446)/F446*100</f>
        <v>70.793650793650798</v>
      </c>
      <c r="W446" s="35"/>
      <c r="X446" s="35"/>
      <c r="Y446" s="35"/>
    </row>
    <row r="447" spans="2:25">
      <c r="B447" s="16">
        <v>44098</v>
      </c>
      <c r="C447" s="25">
        <v>11442.9</v>
      </c>
      <c r="D447" s="25">
        <v>104.06</v>
      </c>
      <c r="E447" s="17">
        <v>1064.8</v>
      </c>
      <c r="F447" s="20">
        <v>17.22</v>
      </c>
      <c r="G447" s="41">
        <v>67.16</v>
      </c>
      <c r="H447" s="22">
        <f t="shared" ref="H447" si="78">G447-F447</f>
        <v>49.94</v>
      </c>
      <c r="I447" s="41">
        <v>0.2</v>
      </c>
      <c r="J447" s="41">
        <v>0.72</v>
      </c>
      <c r="K447" s="22">
        <f t="shared" ref="K447" si="79">G447+J447+I447</f>
        <v>68.08</v>
      </c>
      <c r="L447" s="41"/>
      <c r="M447" s="41">
        <v>8.2899999999999991</v>
      </c>
      <c r="N447" s="17">
        <v>61.26</v>
      </c>
      <c r="O447" s="41">
        <v>5.04</v>
      </c>
      <c r="P447" s="41">
        <v>8.94</v>
      </c>
      <c r="Q447" s="38">
        <f t="shared" ref="Q447" si="80">P447-O447</f>
        <v>3.8999999999999995</v>
      </c>
      <c r="R447" s="41">
        <v>12.96</v>
      </c>
      <c r="S447" s="41">
        <v>4.75</v>
      </c>
      <c r="T447" s="21">
        <f t="shared" ref="T447" si="81">O447+Q447+R447+S447</f>
        <v>26.65</v>
      </c>
      <c r="U447" s="24">
        <f t="shared" si="71"/>
        <v>94.246806912096176</v>
      </c>
      <c r="V447" s="63">
        <f>(F447-O447)/F447*100</f>
        <v>70.731707317073173</v>
      </c>
      <c r="W447" s="35">
        <f>(G447-P447)/G447*100</f>
        <v>86.688505062537217</v>
      </c>
      <c r="X447" s="35">
        <f>(H447-Q447)/H447*100</f>
        <v>92.190628754505411</v>
      </c>
      <c r="Y447" s="35">
        <f>(K447-T447)/K447*100</f>
        <v>60.854876615746178</v>
      </c>
    </row>
    <row r="448" spans="2:25">
      <c r="B448" s="16">
        <v>44099</v>
      </c>
      <c r="C448" s="25">
        <v>10075.6</v>
      </c>
      <c r="D448" s="25">
        <v>115.93</v>
      </c>
      <c r="E448" s="17">
        <v>1184</v>
      </c>
      <c r="F448" s="20">
        <v>30.3</v>
      </c>
      <c r="G448" s="41"/>
      <c r="H448" s="22"/>
      <c r="I448" s="41"/>
      <c r="J448" s="41"/>
      <c r="K448" s="22"/>
      <c r="L448" s="41"/>
      <c r="M448" s="41"/>
      <c r="N448" s="17">
        <v>36.69</v>
      </c>
      <c r="O448" s="41">
        <v>1.3</v>
      </c>
      <c r="P448" s="41"/>
      <c r="Q448" s="38"/>
      <c r="R448" s="41"/>
      <c r="S448" s="41"/>
      <c r="T448" s="21"/>
      <c r="U448" s="24">
        <f t="shared" si="71"/>
        <v>96.901182432432435</v>
      </c>
      <c r="V448" s="63">
        <f>(F448-O448)/F448*100</f>
        <v>95.709570957095707</v>
      </c>
      <c r="W448" s="35"/>
      <c r="X448" s="35"/>
      <c r="Y448" s="35"/>
    </row>
    <row r="449" spans="2:25">
      <c r="B449" s="16">
        <v>44100</v>
      </c>
      <c r="C449" s="25">
        <v>10893.8</v>
      </c>
      <c r="D449" s="25">
        <v>136.30000000000001</v>
      </c>
      <c r="E449" s="17">
        <v>1239.2</v>
      </c>
      <c r="F449" s="20"/>
      <c r="G449" s="41"/>
      <c r="H449" s="22"/>
      <c r="I449" s="41"/>
      <c r="J449" s="41"/>
      <c r="K449" s="22"/>
      <c r="L449" s="41"/>
      <c r="M449" s="41"/>
      <c r="N449" s="17">
        <v>38.200000000000003</v>
      </c>
      <c r="O449" s="41">
        <v>1.7</v>
      </c>
      <c r="P449" s="41"/>
      <c r="Q449" s="38"/>
      <c r="R449" s="41"/>
      <c r="S449" s="41"/>
      <c r="T449" s="21"/>
      <c r="U449" s="24">
        <f t="shared" si="71"/>
        <v>96.917366042608137</v>
      </c>
      <c r="V449" s="63"/>
      <c r="W449" s="35"/>
      <c r="X449" s="35"/>
      <c r="Y449" s="35"/>
    </row>
    <row r="450" spans="2:25">
      <c r="B450" s="16">
        <v>44101</v>
      </c>
      <c r="C450" s="25">
        <v>10716</v>
      </c>
      <c r="D450" s="25">
        <v>128.80000000000001</v>
      </c>
      <c r="E450" s="17">
        <v>1123.3</v>
      </c>
      <c r="F450" s="20"/>
      <c r="G450" s="41"/>
      <c r="H450" s="22"/>
      <c r="I450" s="41"/>
      <c r="J450" s="41"/>
      <c r="K450" s="22"/>
      <c r="L450" s="41"/>
      <c r="M450" s="41"/>
      <c r="N450" s="17">
        <v>54.9</v>
      </c>
      <c r="O450" s="41">
        <v>2.2999999999999998</v>
      </c>
      <c r="P450" s="41"/>
      <c r="Q450" s="38"/>
      <c r="R450" s="41"/>
      <c r="S450" s="41"/>
      <c r="T450" s="21"/>
      <c r="U450" s="24">
        <f t="shared" si="71"/>
        <v>95.112614617644425</v>
      </c>
      <c r="V450" s="63"/>
      <c r="W450" s="35"/>
      <c r="X450" s="35"/>
      <c r="Y450" s="35"/>
    </row>
    <row r="451" spans="2:25">
      <c r="B451" s="16">
        <v>44102</v>
      </c>
      <c r="C451" s="25">
        <v>11101.8</v>
      </c>
      <c r="D451" s="25">
        <v>89.72</v>
      </c>
      <c r="E451" s="17">
        <v>1380.1</v>
      </c>
      <c r="F451" s="20">
        <v>19.100000000000001</v>
      </c>
      <c r="G451" s="41">
        <v>38.909999999999997</v>
      </c>
      <c r="H451" s="22">
        <f t="shared" ref="H451:H458" si="82">G451-F451</f>
        <v>19.809999999999995</v>
      </c>
      <c r="I451" s="41">
        <v>0</v>
      </c>
      <c r="J451" s="41">
        <v>0.22</v>
      </c>
      <c r="K451" s="22">
        <f t="shared" ref="K451:K458" si="83">G451+J451+I451</f>
        <v>39.129999999999995</v>
      </c>
      <c r="L451" s="41"/>
      <c r="M451" s="41">
        <v>17.91</v>
      </c>
      <c r="N451" s="46">
        <v>60.3</v>
      </c>
      <c r="O451" s="37">
        <v>0.78500000000000003</v>
      </c>
      <c r="P451" s="41">
        <v>3.32</v>
      </c>
      <c r="Q451" s="38">
        <f t="shared" ref="Q451:Q458" si="84">P451-O451</f>
        <v>2.5349999999999997</v>
      </c>
      <c r="R451" s="41">
        <v>15.57</v>
      </c>
      <c r="S451" s="41">
        <v>8.42</v>
      </c>
      <c r="T451" s="21">
        <f t="shared" ref="T451:T458" si="85">O451+Q451+R451+S451</f>
        <v>27.310000000000002</v>
      </c>
      <c r="U451" s="24">
        <f t="shared" si="71"/>
        <v>95.630751394826461</v>
      </c>
      <c r="V451" s="63">
        <f>(F451-O451)/F451*100</f>
        <v>95.890052356020945</v>
      </c>
      <c r="W451" s="35">
        <f>(G451-P451)/G451*100</f>
        <v>91.467489077357996</v>
      </c>
      <c r="X451" s="35">
        <f>(H451-Q451)/H451*100</f>
        <v>87.203432609793026</v>
      </c>
      <c r="Y451" s="35">
        <f>(K451-T451)/K451*100</f>
        <v>30.207002300025543</v>
      </c>
    </row>
    <row r="452" spans="2:25">
      <c r="B452" s="16">
        <v>44103</v>
      </c>
      <c r="C452" s="25">
        <v>9938.7999999999993</v>
      </c>
      <c r="D452" s="25">
        <v>126.52</v>
      </c>
      <c r="E452" s="17">
        <v>1139.9000000000001</v>
      </c>
      <c r="F452" s="20">
        <v>25.7</v>
      </c>
      <c r="G452" s="41"/>
      <c r="H452" s="22"/>
      <c r="I452" s="41"/>
      <c r="J452" s="41"/>
      <c r="K452" s="22"/>
      <c r="L452" s="41"/>
      <c r="M452" s="41"/>
      <c r="N452" s="46">
        <v>58.66</v>
      </c>
      <c r="O452" s="37">
        <v>0.61</v>
      </c>
      <c r="P452" s="41"/>
      <c r="Q452" s="38"/>
      <c r="R452" s="41"/>
      <c r="S452" s="41"/>
      <c r="T452" s="21"/>
      <c r="U452" s="24">
        <f t="shared" si="71"/>
        <v>94.853934555662761</v>
      </c>
      <c r="V452" s="63">
        <f>(F452-O452)/F452*100</f>
        <v>97.626459143968873</v>
      </c>
      <c r="W452" s="35"/>
      <c r="X452" s="35"/>
      <c r="Y452" s="35"/>
    </row>
    <row r="453" spans="2:25">
      <c r="B453" s="16">
        <v>44104</v>
      </c>
      <c r="C453" s="25">
        <v>8701.7000000000007</v>
      </c>
      <c r="D453" s="25">
        <v>70.14</v>
      </c>
      <c r="E453" s="17">
        <v>998.9</v>
      </c>
      <c r="F453" s="20">
        <v>24.4</v>
      </c>
      <c r="G453" s="41"/>
      <c r="H453" s="22"/>
      <c r="I453" s="41"/>
      <c r="J453" s="41"/>
      <c r="K453" s="22"/>
      <c r="L453" s="41">
        <v>8.1999999999999993</v>
      </c>
      <c r="M453" s="41"/>
      <c r="N453" s="46">
        <v>59.46</v>
      </c>
      <c r="O453" s="37">
        <v>0.81599999999999995</v>
      </c>
      <c r="P453" s="41"/>
      <c r="Q453" s="38"/>
      <c r="R453" s="41"/>
      <c r="S453" s="41"/>
      <c r="T453" s="21"/>
      <c r="U453" s="24">
        <f t="shared" si="71"/>
        <v>94.047452197417158</v>
      </c>
      <c r="V453" s="63">
        <f>(F453-O453)/F453*100</f>
        <v>96.655737704918039</v>
      </c>
      <c r="W453" s="35"/>
      <c r="X453" s="35"/>
      <c r="Y453" s="35"/>
    </row>
    <row r="454" spans="2:25">
      <c r="B454" s="16">
        <v>44105</v>
      </c>
      <c r="C454" s="25">
        <v>9323.5</v>
      </c>
      <c r="D454" s="25">
        <v>64.73</v>
      </c>
      <c r="E454" s="17">
        <v>997.2</v>
      </c>
      <c r="F454" s="20">
        <v>18.399999999999999</v>
      </c>
      <c r="G454" s="41">
        <v>41.31</v>
      </c>
      <c r="H454" s="22">
        <f t="shared" si="82"/>
        <v>22.910000000000004</v>
      </c>
      <c r="I454" s="41">
        <v>0</v>
      </c>
      <c r="J454" s="41">
        <v>0</v>
      </c>
      <c r="K454" s="22">
        <f t="shared" si="83"/>
        <v>41.31</v>
      </c>
      <c r="L454" s="41"/>
      <c r="M454" s="41">
        <v>15.44</v>
      </c>
      <c r="N454" s="17">
        <v>59.2</v>
      </c>
      <c r="O454" s="41">
        <v>0.5</v>
      </c>
      <c r="P454" s="41">
        <v>3.13</v>
      </c>
      <c r="Q454" s="38">
        <f t="shared" si="84"/>
        <v>2.63</v>
      </c>
      <c r="R454" s="41">
        <v>14.46</v>
      </c>
      <c r="S454" s="41">
        <v>8.66</v>
      </c>
      <c r="T454" s="21">
        <f t="shared" si="85"/>
        <v>26.25</v>
      </c>
      <c r="U454" s="24">
        <f t="shared" si="71"/>
        <v>94.063377456879266</v>
      </c>
      <c r="V454" s="63">
        <f>(F454-O454)/F454*100</f>
        <v>97.282608695652172</v>
      </c>
      <c r="W454" s="35">
        <f>(G454-P454)/G454*100</f>
        <v>92.423142096344705</v>
      </c>
      <c r="X454" s="35">
        <f>(H454-Q454)/H454*100</f>
        <v>88.520296813618515</v>
      </c>
      <c r="Y454" s="35">
        <f>(K454-T454)/K454*100</f>
        <v>36.456063907044303</v>
      </c>
    </row>
    <row r="455" spans="2:25">
      <c r="B455" s="16">
        <v>44106</v>
      </c>
      <c r="C455" s="47">
        <v>8540.33</v>
      </c>
      <c r="D455" s="47">
        <v>60.82</v>
      </c>
      <c r="E455" s="48">
        <v>972.5</v>
      </c>
      <c r="F455" s="20">
        <v>35</v>
      </c>
      <c r="G455" s="19"/>
      <c r="H455" s="22"/>
      <c r="I455" s="19"/>
      <c r="J455" s="19"/>
      <c r="K455" s="22"/>
      <c r="L455" s="41"/>
      <c r="M455" s="19"/>
      <c r="N455" s="46">
        <v>74.900000000000006</v>
      </c>
      <c r="O455" s="37">
        <v>2.14</v>
      </c>
      <c r="P455" s="19"/>
      <c r="Q455" s="38"/>
      <c r="R455" s="19"/>
      <c r="S455" s="19"/>
      <c r="T455" s="21"/>
      <c r="U455" s="24">
        <f t="shared" si="71"/>
        <v>92.298200514138813</v>
      </c>
      <c r="V455" s="63">
        <f>(F455-O455)/F455*100</f>
        <v>93.885714285714286</v>
      </c>
      <c r="W455" s="35"/>
      <c r="X455" s="35"/>
      <c r="Y455" s="35"/>
    </row>
    <row r="456" spans="2:25">
      <c r="B456" s="16">
        <v>44107</v>
      </c>
      <c r="C456" s="47">
        <v>8909.9599999999991</v>
      </c>
      <c r="D456" s="47">
        <v>74.67</v>
      </c>
      <c r="E456" s="48">
        <v>1147.8</v>
      </c>
      <c r="F456" s="20"/>
      <c r="G456" s="19"/>
      <c r="H456" s="22"/>
      <c r="I456" s="19"/>
      <c r="J456" s="19"/>
      <c r="K456" s="22"/>
      <c r="L456" s="41"/>
      <c r="M456" s="19"/>
      <c r="N456" s="46">
        <v>73.06</v>
      </c>
      <c r="O456" s="37">
        <v>1.01</v>
      </c>
      <c r="P456" s="19"/>
      <c r="Q456" s="38"/>
      <c r="R456" s="19"/>
      <c r="S456" s="19"/>
      <c r="T456" s="21"/>
      <c r="U456" s="24">
        <f t="shared" si="71"/>
        <v>93.634779578323759</v>
      </c>
      <c r="V456" s="63"/>
      <c r="W456" s="35"/>
      <c r="X456" s="35"/>
      <c r="Y456" s="35"/>
    </row>
    <row r="457" spans="2:25">
      <c r="B457" s="16">
        <v>44108</v>
      </c>
      <c r="C457" s="47">
        <v>9582.67</v>
      </c>
      <c r="D457" s="47">
        <v>105.07</v>
      </c>
      <c r="E457" s="48">
        <v>1136.7</v>
      </c>
      <c r="F457" s="20"/>
      <c r="G457" s="19"/>
      <c r="H457" s="22"/>
      <c r="I457" s="19"/>
      <c r="J457" s="19"/>
      <c r="K457" s="22"/>
      <c r="L457" s="41"/>
      <c r="M457" s="19"/>
      <c r="N457" s="46">
        <v>75.39</v>
      </c>
      <c r="O457" s="37">
        <v>1.18</v>
      </c>
      <c r="P457" s="19"/>
      <c r="Q457" s="38"/>
      <c r="R457" s="19"/>
      <c r="S457" s="19"/>
      <c r="T457" s="21"/>
      <c r="U457" s="24">
        <f t="shared" si="71"/>
        <v>93.367643177619414</v>
      </c>
      <c r="V457" s="63"/>
      <c r="W457" s="35"/>
      <c r="X457" s="35"/>
      <c r="Y457" s="35"/>
    </row>
    <row r="458" spans="2:25">
      <c r="B458" s="16">
        <v>44109</v>
      </c>
      <c r="C458" s="17">
        <v>9754.7999999999993</v>
      </c>
      <c r="D458" s="63">
        <v>114.04</v>
      </c>
      <c r="E458" s="17">
        <v>1093.9000000000001</v>
      </c>
      <c r="F458" s="19">
        <v>26.4</v>
      </c>
      <c r="G458" s="41">
        <v>44.62</v>
      </c>
      <c r="H458" s="22">
        <f t="shared" si="82"/>
        <v>18.22</v>
      </c>
      <c r="I458" s="41">
        <v>0</v>
      </c>
      <c r="J458" s="41">
        <v>0.54</v>
      </c>
      <c r="K458" s="22">
        <f t="shared" si="83"/>
        <v>45.16</v>
      </c>
      <c r="L458" s="41"/>
      <c r="M458" s="41">
        <v>9.33</v>
      </c>
      <c r="N458" s="63">
        <v>33.5</v>
      </c>
      <c r="O458" s="19">
        <v>0.5</v>
      </c>
      <c r="P458" s="41">
        <v>3.58</v>
      </c>
      <c r="Q458" s="38">
        <f t="shared" si="84"/>
        <v>3.08</v>
      </c>
      <c r="R458" s="41">
        <v>2.98</v>
      </c>
      <c r="S458" s="41">
        <v>10.56</v>
      </c>
      <c r="T458" s="21">
        <f t="shared" si="85"/>
        <v>17.12</v>
      </c>
      <c r="U458" s="24">
        <f t="shared" si="71"/>
        <v>96.937562848523626</v>
      </c>
      <c r="V458" s="63">
        <f>(F458-O458)/F458*100</f>
        <v>98.106060606060609</v>
      </c>
      <c r="W458" s="35">
        <f>(G458-P458)/G458*100</f>
        <v>91.976692066337975</v>
      </c>
      <c r="X458" s="35">
        <f>(H458-Q458)/H458*100</f>
        <v>83.095499451152577</v>
      </c>
      <c r="Y458" s="35">
        <f>(K458-T458)/K458*100</f>
        <v>62.090345438441098</v>
      </c>
    </row>
    <row r="459" spans="2:25">
      <c r="B459" s="16">
        <v>44110</v>
      </c>
      <c r="C459" s="17">
        <v>9406.9</v>
      </c>
      <c r="D459" s="63">
        <v>81.53</v>
      </c>
      <c r="E459" s="17">
        <v>1101.3</v>
      </c>
      <c r="F459" s="19">
        <v>29.8</v>
      </c>
      <c r="G459" s="41"/>
      <c r="H459" s="41"/>
      <c r="I459" s="41"/>
      <c r="J459" s="41"/>
      <c r="K459" s="41"/>
      <c r="L459" s="41"/>
      <c r="M459" s="41"/>
      <c r="N459" s="63">
        <v>50.4</v>
      </c>
      <c r="O459" s="19">
        <v>5.3</v>
      </c>
      <c r="P459" s="41"/>
      <c r="Q459" s="41"/>
      <c r="R459" s="41"/>
      <c r="S459" s="41"/>
      <c r="T459" s="41"/>
      <c r="U459" s="24">
        <f t="shared" si="71"/>
        <v>95.423590302369917</v>
      </c>
      <c r="V459" s="63">
        <f>(F459-O459)/F459*100</f>
        <v>82.214765100671144</v>
      </c>
      <c r="W459" s="19"/>
      <c r="X459" s="19"/>
      <c r="Y459" s="19"/>
    </row>
    <row r="460" spans="2:25">
      <c r="B460" s="16">
        <v>44111</v>
      </c>
      <c r="C460" s="17">
        <v>9123.2999999999993</v>
      </c>
      <c r="D460" s="63">
        <v>70.53</v>
      </c>
      <c r="E460" s="17">
        <v>1048.5</v>
      </c>
      <c r="F460" s="19">
        <v>29.4</v>
      </c>
      <c r="G460" s="41"/>
      <c r="H460" s="41"/>
      <c r="I460" s="41"/>
      <c r="J460" s="41"/>
      <c r="K460" s="41"/>
      <c r="L460" s="41">
        <v>8.1999999999999993</v>
      </c>
      <c r="M460" s="41"/>
      <c r="N460" s="63">
        <v>42.3</v>
      </c>
      <c r="O460" s="19">
        <v>9.6999999999999993</v>
      </c>
      <c r="P460" s="41"/>
      <c r="Q460" s="41"/>
      <c r="R460" s="41"/>
      <c r="S460" s="41"/>
      <c r="T460" s="41"/>
      <c r="U460" s="24">
        <f t="shared" si="71"/>
        <v>95.965665236051507</v>
      </c>
      <c r="V460" s="63">
        <f>(F460-O460)/F460*100</f>
        <v>67.006802721088434</v>
      </c>
      <c r="W460" s="19"/>
      <c r="X460" s="19"/>
      <c r="Y460" s="19"/>
    </row>
    <row r="461" spans="2:25">
      <c r="B461" s="16">
        <v>44112</v>
      </c>
      <c r="C461" s="17">
        <v>8072.1</v>
      </c>
      <c r="D461" s="63">
        <v>40.880000000000003</v>
      </c>
      <c r="E461" s="17"/>
      <c r="F461" s="19"/>
      <c r="G461" s="41"/>
      <c r="H461" s="41"/>
      <c r="I461" s="41"/>
      <c r="J461" s="41"/>
      <c r="K461" s="41"/>
      <c r="L461" s="41"/>
      <c r="M461" s="41"/>
      <c r="N461" s="63"/>
      <c r="O461" s="19"/>
      <c r="P461" s="41"/>
      <c r="Q461" s="41"/>
      <c r="R461" s="41"/>
      <c r="S461" s="41"/>
      <c r="T461" s="41"/>
      <c r="U461" s="24"/>
      <c r="V461" s="63"/>
      <c r="W461" s="19"/>
      <c r="X461" s="19"/>
      <c r="Y461" s="19"/>
    </row>
  </sheetData>
  <mergeCells count="3">
    <mergeCell ref="U3:Y3"/>
    <mergeCell ref="C3:K3"/>
    <mergeCell ref="L3:T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921"/>
  <sheetViews>
    <sheetView tabSelected="1" zoomScale="50" zoomScaleNormal="50" workbookViewId="0">
      <pane xSplit="2" ySplit="4" topLeftCell="Y5" activePane="bottomRight" state="frozen"/>
      <selection pane="topRight" activeCell="C1" sqref="C1"/>
      <selection pane="bottomLeft" activeCell="A5" sqref="A5"/>
      <selection pane="bottomRight" activeCell="BA23" sqref="BA23"/>
    </sheetView>
  </sheetViews>
  <sheetFormatPr defaultColWidth="9" defaultRowHeight="18"/>
  <cols>
    <col min="1" max="1" width="1.6640625" style="66" customWidth="1"/>
    <col min="2" max="2" width="15.21875" style="65" customWidth="1"/>
    <col min="3" max="3" width="10.5546875" style="65" customWidth="1"/>
    <col min="4" max="4" width="7.44140625" style="104" customWidth="1"/>
    <col min="5" max="5" width="16.33203125" style="104" customWidth="1"/>
    <col min="6" max="6" width="10.21875" style="104" customWidth="1"/>
    <col min="7" max="7" width="8.44140625" style="104" customWidth="1"/>
    <col min="8" max="8" width="9.6640625" style="105" customWidth="1"/>
    <col min="9" max="9" width="9.33203125" style="65" customWidth="1"/>
    <col min="10" max="10" width="9.21875" style="65" customWidth="1"/>
    <col min="11" max="11" width="10.88671875" style="106" customWidth="1"/>
    <col min="12" max="12" width="10" style="65" customWidth="1"/>
    <col min="13" max="13" width="10.109375" style="65" customWidth="1"/>
    <col min="14" max="14" width="8.88671875" style="65" bestFit="1" customWidth="1"/>
    <col min="15" max="15" width="8.77734375" style="104" customWidth="1"/>
    <col min="16" max="16" width="10.5546875" style="65" customWidth="1"/>
    <col min="17" max="17" width="8" style="65" customWidth="1"/>
    <col min="18" max="18" width="8.77734375" style="65" customWidth="1"/>
    <col min="19" max="19" width="10.109375" style="65" customWidth="1"/>
    <col min="20" max="20" width="9.109375" style="65" bestFit="1" customWidth="1"/>
    <col min="21" max="21" width="10.21875" style="65" customWidth="1"/>
    <col min="22" max="22" width="10.44140625" style="65" customWidth="1"/>
    <col min="23" max="23" width="9.88671875" style="65" customWidth="1"/>
    <col min="24" max="24" width="8.77734375" style="65" customWidth="1"/>
    <col min="25" max="25" width="8.33203125" style="65" bestFit="1" customWidth="1"/>
    <col min="26" max="26" width="10.33203125" style="104" bestFit="1" customWidth="1"/>
    <col min="27" max="27" width="8.33203125" style="104" bestFit="1" customWidth="1"/>
    <col min="28" max="28" width="8.33203125" style="65" customWidth="1"/>
    <col min="29" max="29" width="2.6640625" style="66" customWidth="1"/>
    <col min="30" max="43" width="9" style="66"/>
    <col min="44" max="44" width="2.6640625" style="66" customWidth="1"/>
    <col min="45" max="16384" width="9" style="66"/>
  </cols>
  <sheetData>
    <row r="1" spans="2:30" ht="20.100000000000001" customHeight="1">
      <c r="B1" s="66"/>
      <c r="AD1" s="67"/>
    </row>
    <row r="2" spans="2:30" ht="30" customHeight="1">
      <c r="B2" s="184" t="s">
        <v>54</v>
      </c>
      <c r="C2" s="173" t="s">
        <v>43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3" t="s">
        <v>44</v>
      </c>
      <c r="Q2" s="174"/>
      <c r="R2" s="174"/>
      <c r="S2" s="174"/>
      <c r="T2" s="174"/>
      <c r="U2" s="174"/>
      <c r="V2" s="174"/>
      <c r="W2" s="174"/>
      <c r="X2" s="175"/>
      <c r="Y2" s="163" t="s">
        <v>50</v>
      </c>
      <c r="Z2" s="163"/>
      <c r="AA2" s="163"/>
      <c r="AB2" s="163"/>
      <c r="AD2" s="64" t="s">
        <v>36</v>
      </c>
    </row>
    <row r="3" spans="2:30" ht="30" customHeight="1">
      <c r="B3" s="185"/>
      <c r="C3" s="170" t="s">
        <v>55</v>
      </c>
      <c r="D3" s="179" t="s">
        <v>45</v>
      </c>
      <c r="E3" s="177" t="s">
        <v>47</v>
      </c>
      <c r="F3" s="177" t="s">
        <v>37</v>
      </c>
      <c r="G3" s="177" t="s">
        <v>38</v>
      </c>
      <c r="H3" s="182" t="s">
        <v>39</v>
      </c>
      <c r="I3" s="176" t="s">
        <v>56</v>
      </c>
      <c r="J3" s="176" t="s">
        <v>40</v>
      </c>
      <c r="K3" s="177" t="s">
        <v>48</v>
      </c>
      <c r="L3" s="170" t="s">
        <v>57</v>
      </c>
      <c r="M3" s="170" t="s">
        <v>58</v>
      </c>
      <c r="N3" s="170" t="s">
        <v>41</v>
      </c>
      <c r="O3" s="179" t="s">
        <v>42</v>
      </c>
      <c r="P3" s="176" t="s">
        <v>59</v>
      </c>
      <c r="Q3" s="176" t="s">
        <v>49</v>
      </c>
      <c r="R3" s="176" t="s">
        <v>39</v>
      </c>
      <c r="S3" s="176" t="s">
        <v>56</v>
      </c>
      <c r="T3" s="176" t="s">
        <v>40</v>
      </c>
      <c r="U3" s="177" t="s">
        <v>48</v>
      </c>
      <c r="V3" s="170" t="s">
        <v>57</v>
      </c>
      <c r="W3" s="170" t="s">
        <v>58</v>
      </c>
      <c r="X3" s="170" t="s">
        <v>41</v>
      </c>
      <c r="Y3" s="164" t="s">
        <v>52</v>
      </c>
      <c r="Z3" s="165" t="s">
        <v>60</v>
      </c>
      <c r="AA3" s="166" t="s">
        <v>51</v>
      </c>
      <c r="AB3" s="168" t="s">
        <v>61</v>
      </c>
      <c r="AC3" s="68"/>
      <c r="AD3" s="67"/>
    </row>
    <row r="4" spans="2:30" ht="60" customHeight="1">
      <c r="B4" s="169"/>
      <c r="C4" s="171"/>
      <c r="D4" s="181"/>
      <c r="E4" s="180"/>
      <c r="F4" s="180"/>
      <c r="G4" s="180"/>
      <c r="H4" s="183"/>
      <c r="I4" s="171"/>
      <c r="J4" s="171"/>
      <c r="K4" s="178"/>
      <c r="L4" s="186"/>
      <c r="M4" s="171"/>
      <c r="N4" s="172"/>
      <c r="O4" s="180"/>
      <c r="P4" s="172"/>
      <c r="Q4" s="172"/>
      <c r="R4" s="172"/>
      <c r="S4" s="172"/>
      <c r="T4" s="172"/>
      <c r="U4" s="178"/>
      <c r="V4" s="171"/>
      <c r="W4" s="171"/>
      <c r="X4" s="172"/>
      <c r="Y4" s="164"/>
      <c r="Z4" s="165"/>
      <c r="AA4" s="167"/>
      <c r="AB4" s="169"/>
      <c r="AC4" s="68"/>
      <c r="AD4" s="67"/>
    </row>
    <row r="5" spans="2:30">
      <c r="B5" s="76">
        <v>43196</v>
      </c>
      <c r="C5" s="69">
        <v>20</v>
      </c>
      <c r="D5" s="77">
        <v>7.5</v>
      </c>
      <c r="E5" s="74">
        <v>2780.64</v>
      </c>
      <c r="F5" s="88">
        <v>14.87</v>
      </c>
      <c r="G5" s="74">
        <v>27.45</v>
      </c>
      <c r="H5" s="74">
        <v>608</v>
      </c>
      <c r="I5" s="71">
        <v>19.5</v>
      </c>
      <c r="J5" s="69"/>
      <c r="K5" s="77">
        <v>20</v>
      </c>
      <c r="L5" s="69"/>
      <c r="M5" s="69"/>
      <c r="N5" s="69"/>
      <c r="O5" s="77">
        <v>2.7</v>
      </c>
      <c r="P5" s="69">
        <v>3</v>
      </c>
      <c r="Q5" s="71">
        <v>7.4</v>
      </c>
      <c r="R5" s="81">
        <v>28.37</v>
      </c>
      <c r="S5" s="71">
        <v>4.8</v>
      </c>
      <c r="T5" s="69"/>
      <c r="U5" s="71"/>
      <c r="V5" s="34"/>
      <c r="W5" s="69"/>
      <c r="X5" s="69"/>
      <c r="Y5" s="153"/>
      <c r="Z5" s="154"/>
      <c r="AA5" s="154"/>
      <c r="AB5" s="152"/>
      <c r="AC5" s="70"/>
    </row>
    <row r="6" spans="2:30">
      <c r="B6" s="76">
        <v>43197</v>
      </c>
      <c r="C6" s="69">
        <v>20</v>
      </c>
      <c r="D6" s="77"/>
      <c r="E6" s="74">
        <v>2925.62</v>
      </c>
      <c r="F6" s="88"/>
      <c r="G6" s="74"/>
      <c r="H6" s="74">
        <v>598</v>
      </c>
      <c r="I6" s="71"/>
      <c r="J6" s="69"/>
      <c r="K6" s="77">
        <v>20</v>
      </c>
      <c r="L6" s="69"/>
      <c r="M6" s="69"/>
      <c r="N6" s="69"/>
      <c r="O6" s="77">
        <v>2.25</v>
      </c>
      <c r="P6" s="71"/>
      <c r="Q6" s="71"/>
      <c r="R6" s="81">
        <v>31.55</v>
      </c>
      <c r="S6" s="71">
        <v>2.1</v>
      </c>
      <c r="T6" s="69"/>
      <c r="U6" s="71"/>
      <c r="V6" s="34"/>
      <c r="W6" s="69"/>
      <c r="X6" s="69"/>
      <c r="Y6" s="81">
        <f t="shared" ref="Y6:Y69" si="0">(H6-R6)/H6*100</f>
        <v>94.724080267558548</v>
      </c>
      <c r="Z6" s="90"/>
      <c r="AA6" s="90"/>
      <c r="AB6" s="90"/>
      <c r="AC6" s="70"/>
    </row>
    <row r="7" spans="2:30">
      <c r="B7" s="76">
        <v>43198</v>
      </c>
      <c r="C7" s="69">
        <v>20</v>
      </c>
      <c r="D7" s="77"/>
      <c r="E7" s="74">
        <v>2928.17</v>
      </c>
      <c r="F7" s="88"/>
      <c r="G7" s="74"/>
      <c r="H7" s="74">
        <v>872</v>
      </c>
      <c r="I7" s="71"/>
      <c r="J7" s="69"/>
      <c r="K7" s="77">
        <v>20</v>
      </c>
      <c r="L7" s="69"/>
      <c r="M7" s="69"/>
      <c r="N7" s="69"/>
      <c r="O7" s="77">
        <v>2.1</v>
      </c>
      <c r="P7" s="71"/>
      <c r="Q7" s="71"/>
      <c r="R7" s="81">
        <v>35.08</v>
      </c>
      <c r="S7" s="71">
        <v>1.5</v>
      </c>
      <c r="T7" s="69"/>
      <c r="U7" s="71"/>
      <c r="V7" s="34"/>
      <c r="W7" s="69"/>
      <c r="X7" s="69"/>
      <c r="Y7" s="81">
        <f t="shared" si="0"/>
        <v>95.977064220183479</v>
      </c>
      <c r="Z7" s="90"/>
      <c r="AA7" s="90"/>
      <c r="AB7" s="90"/>
      <c r="AC7" s="70"/>
    </row>
    <row r="8" spans="2:30">
      <c r="B8" s="76">
        <v>43199</v>
      </c>
      <c r="C8" s="69">
        <v>20</v>
      </c>
      <c r="D8" s="77">
        <v>7.1</v>
      </c>
      <c r="E8" s="74">
        <v>2788.68</v>
      </c>
      <c r="F8" s="88">
        <v>19.920000000000002</v>
      </c>
      <c r="G8" s="74">
        <v>9.15</v>
      </c>
      <c r="H8" s="74">
        <v>892</v>
      </c>
      <c r="I8" s="69">
        <v>25</v>
      </c>
      <c r="J8" s="69"/>
      <c r="K8" s="77">
        <v>20</v>
      </c>
      <c r="L8" s="69"/>
      <c r="M8" s="69"/>
      <c r="N8" s="69"/>
      <c r="O8" s="77">
        <v>2.7</v>
      </c>
      <c r="P8" s="69">
        <v>0</v>
      </c>
      <c r="Q8" s="71">
        <v>7.1</v>
      </c>
      <c r="R8" s="81">
        <v>39.85</v>
      </c>
      <c r="S8" s="71">
        <v>1.6</v>
      </c>
      <c r="T8" s="69"/>
      <c r="U8" s="71"/>
      <c r="V8" s="34">
        <v>0</v>
      </c>
      <c r="W8" s="69">
        <v>0</v>
      </c>
      <c r="X8" s="69"/>
      <c r="Y8" s="81">
        <f t="shared" si="0"/>
        <v>95.532511210762323</v>
      </c>
      <c r="Z8" s="90">
        <f>100*(I8-S8)/I8</f>
        <v>93.6</v>
      </c>
      <c r="AA8" s="90"/>
      <c r="AB8" s="90"/>
      <c r="AC8" s="70"/>
    </row>
    <row r="9" spans="2:30">
      <c r="B9" s="76">
        <v>43200</v>
      </c>
      <c r="C9" s="69">
        <v>20</v>
      </c>
      <c r="D9" s="77"/>
      <c r="E9" s="74">
        <v>2729.73</v>
      </c>
      <c r="F9" s="88">
        <v>28.13</v>
      </c>
      <c r="G9" s="74">
        <v>30.39</v>
      </c>
      <c r="H9" s="74">
        <v>947</v>
      </c>
      <c r="I9" s="71">
        <v>23.6</v>
      </c>
      <c r="J9" s="69"/>
      <c r="K9" s="77">
        <v>20</v>
      </c>
      <c r="L9" s="69"/>
      <c r="M9" s="69"/>
      <c r="N9" s="69"/>
      <c r="O9" s="77">
        <v>2</v>
      </c>
      <c r="P9" s="71"/>
      <c r="Q9" s="71"/>
      <c r="R9" s="81">
        <v>44.97</v>
      </c>
      <c r="S9" s="71">
        <v>1.3</v>
      </c>
      <c r="T9" s="69"/>
      <c r="U9" s="71"/>
      <c r="V9" s="34"/>
      <c r="W9" s="69"/>
      <c r="X9" s="69"/>
      <c r="Y9" s="81">
        <f t="shared" si="0"/>
        <v>95.251319957761353</v>
      </c>
      <c r="Z9" s="90"/>
      <c r="AA9" s="90"/>
      <c r="AB9" s="90"/>
      <c r="AC9" s="70"/>
    </row>
    <row r="10" spans="2:30">
      <c r="B10" s="76">
        <v>43201</v>
      </c>
      <c r="C10" s="69">
        <v>20</v>
      </c>
      <c r="D10" s="77"/>
      <c r="E10" s="74">
        <v>2980.4</v>
      </c>
      <c r="F10" s="88">
        <v>39.200000000000003</v>
      </c>
      <c r="G10" s="74">
        <v>35.58</v>
      </c>
      <c r="H10" s="74">
        <v>1062</v>
      </c>
      <c r="I10" s="71">
        <v>25.3</v>
      </c>
      <c r="J10" s="69"/>
      <c r="K10" s="77">
        <v>20</v>
      </c>
      <c r="L10" s="69"/>
      <c r="M10" s="69"/>
      <c r="N10" s="69"/>
      <c r="O10" s="77">
        <v>2.8</v>
      </c>
      <c r="P10" s="69">
        <v>2.1800000000000002</v>
      </c>
      <c r="Q10" s="71">
        <v>7.1</v>
      </c>
      <c r="R10" s="81">
        <v>52</v>
      </c>
      <c r="S10" s="71">
        <v>1.4</v>
      </c>
      <c r="T10" s="69"/>
      <c r="U10" s="71"/>
      <c r="V10" s="34"/>
      <c r="W10" s="69"/>
      <c r="X10" s="69"/>
      <c r="Y10" s="81">
        <f t="shared" si="0"/>
        <v>95.10357815442562</v>
      </c>
      <c r="Z10" s="90"/>
      <c r="AA10" s="90"/>
      <c r="AB10" s="90"/>
      <c r="AC10" s="70"/>
    </row>
    <row r="11" spans="2:30">
      <c r="B11" s="76">
        <v>43202</v>
      </c>
      <c r="C11" s="69">
        <v>20</v>
      </c>
      <c r="D11" s="77"/>
      <c r="E11" s="74">
        <v>3121.65</v>
      </c>
      <c r="F11" s="88">
        <v>50.37</v>
      </c>
      <c r="G11" s="74">
        <v>111.5</v>
      </c>
      <c r="H11" s="74">
        <v>983</v>
      </c>
      <c r="I11" s="71">
        <v>34.4</v>
      </c>
      <c r="J11" s="69"/>
      <c r="K11" s="77">
        <v>20</v>
      </c>
      <c r="L11" s="69"/>
      <c r="M11" s="69"/>
      <c r="N11" s="69"/>
      <c r="O11" s="77">
        <v>2.1500000000000004</v>
      </c>
      <c r="P11" s="71"/>
      <c r="Q11" s="71"/>
      <c r="R11" s="81">
        <v>53.19</v>
      </c>
      <c r="S11" s="71">
        <v>0.7</v>
      </c>
      <c r="T11" s="69"/>
      <c r="U11" s="71"/>
      <c r="V11" s="34"/>
      <c r="W11" s="69"/>
      <c r="X11" s="69"/>
      <c r="Y11" s="81">
        <f t="shared" si="0"/>
        <v>94.589013224821969</v>
      </c>
      <c r="Z11" s="90"/>
      <c r="AA11" s="90"/>
      <c r="AB11" s="90"/>
      <c r="AC11" s="70"/>
    </row>
    <row r="12" spans="2:30">
      <c r="B12" s="76">
        <v>43203</v>
      </c>
      <c r="C12" s="69">
        <v>20</v>
      </c>
      <c r="D12" s="77"/>
      <c r="E12" s="74">
        <v>3129.83</v>
      </c>
      <c r="F12" s="88">
        <v>37.61</v>
      </c>
      <c r="G12" s="74">
        <v>28.55</v>
      </c>
      <c r="H12" s="74">
        <v>866</v>
      </c>
      <c r="I12" s="71">
        <v>31.5</v>
      </c>
      <c r="J12" s="69"/>
      <c r="K12" s="77">
        <v>20</v>
      </c>
      <c r="L12" s="69"/>
      <c r="M12" s="69"/>
      <c r="N12" s="69"/>
      <c r="O12" s="77">
        <v>3.15</v>
      </c>
      <c r="P12" s="71"/>
      <c r="Q12" s="71"/>
      <c r="R12" s="81">
        <v>48.77</v>
      </c>
      <c r="S12" s="69">
        <v>1</v>
      </c>
      <c r="T12" s="69"/>
      <c r="U12" s="69"/>
      <c r="V12" s="34"/>
      <c r="W12" s="69"/>
      <c r="X12" s="69"/>
      <c r="Y12" s="81">
        <f t="shared" si="0"/>
        <v>94.368360277136262</v>
      </c>
      <c r="Z12" s="90"/>
      <c r="AA12" s="90"/>
      <c r="AB12" s="90"/>
      <c r="AC12" s="70"/>
    </row>
    <row r="13" spans="2:30">
      <c r="B13" s="76">
        <v>43204</v>
      </c>
      <c r="C13" s="69">
        <v>20</v>
      </c>
      <c r="D13" s="77"/>
      <c r="E13" s="74">
        <v>2992.77</v>
      </c>
      <c r="F13" s="88"/>
      <c r="G13" s="74"/>
      <c r="H13" s="74">
        <v>779</v>
      </c>
      <c r="I13" s="71"/>
      <c r="J13" s="69"/>
      <c r="K13" s="77">
        <v>20</v>
      </c>
      <c r="L13" s="69"/>
      <c r="M13" s="69"/>
      <c r="N13" s="69"/>
      <c r="O13" s="77">
        <v>3.1</v>
      </c>
      <c r="P13" s="71"/>
      <c r="Q13" s="71"/>
      <c r="R13" s="81">
        <v>36.1</v>
      </c>
      <c r="S13" s="71">
        <v>0.6</v>
      </c>
      <c r="T13" s="69"/>
      <c r="U13" s="71"/>
      <c r="V13" s="34"/>
      <c r="W13" s="69"/>
      <c r="X13" s="69"/>
      <c r="Y13" s="81">
        <f t="shared" si="0"/>
        <v>95.365853658536579</v>
      </c>
      <c r="Z13" s="90"/>
      <c r="AA13" s="90"/>
      <c r="AB13" s="90"/>
      <c r="AC13" s="70"/>
    </row>
    <row r="14" spans="2:30">
      <c r="B14" s="76">
        <v>43205</v>
      </c>
      <c r="C14" s="69">
        <v>20</v>
      </c>
      <c r="D14" s="77"/>
      <c r="E14" s="74">
        <v>3085.32</v>
      </c>
      <c r="F14" s="88"/>
      <c r="G14" s="74"/>
      <c r="H14" s="74">
        <v>680</v>
      </c>
      <c r="I14" s="71"/>
      <c r="J14" s="69"/>
      <c r="K14" s="77">
        <v>20</v>
      </c>
      <c r="L14" s="69"/>
      <c r="M14" s="69"/>
      <c r="N14" s="69"/>
      <c r="O14" s="77">
        <v>3.5</v>
      </c>
      <c r="P14" s="71"/>
      <c r="Q14" s="71"/>
      <c r="R14" s="81">
        <v>36.28</v>
      </c>
      <c r="S14" s="71">
        <v>0.6</v>
      </c>
      <c r="T14" s="69"/>
      <c r="U14" s="71"/>
      <c r="V14" s="34"/>
      <c r="W14" s="69"/>
      <c r="X14" s="69"/>
      <c r="Y14" s="81">
        <f t="shared" si="0"/>
        <v>94.664705882352933</v>
      </c>
      <c r="Z14" s="90"/>
      <c r="AA14" s="90"/>
      <c r="AB14" s="90"/>
      <c r="AC14" s="70"/>
    </row>
    <row r="15" spans="2:30">
      <c r="B15" s="76">
        <v>43206</v>
      </c>
      <c r="C15" s="69">
        <v>20</v>
      </c>
      <c r="D15" s="77">
        <v>6.9</v>
      </c>
      <c r="E15" s="74">
        <v>3115.34</v>
      </c>
      <c r="F15" s="88">
        <v>25.13</v>
      </c>
      <c r="G15" s="74">
        <v>39.97</v>
      </c>
      <c r="H15" s="74">
        <v>742</v>
      </c>
      <c r="I15" s="71">
        <v>27.6</v>
      </c>
      <c r="J15" s="69"/>
      <c r="K15" s="77">
        <v>20</v>
      </c>
      <c r="L15" s="69"/>
      <c r="M15" s="69"/>
      <c r="N15" s="69"/>
      <c r="O15" s="77">
        <v>3.05</v>
      </c>
      <c r="P15" s="69">
        <v>10.119999999999999</v>
      </c>
      <c r="Q15" s="71">
        <v>7.2</v>
      </c>
      <c r="R15" s="81">
        <v>35.229999999999997</v>
      </c>
      <c r="S15" s="71">
        <v>0.6</v>
      </c>
      <c r="T15" s="69"/>
      <c r="U15" s="71"/>
      <c r="V15" s="34">
        <v>0</v>
      </c>
      <c r="W15" s="69">
        <v>28.620967741935484</v>
      </c>
      <c r="X15" s="69"/>
      <c r="Y15" s="81">
        <f t="shared" si="0"/>
        <v>95.252021563342311</v>
      </c>
      <c r="Z15" s="90">
        <f>100*(I15-S15)/I15</f>
        <v>97.826086956521735</v>
      </c>
      <c r="AA15" s="90"/>
      <c r="AB15" s="90"/>
      <c r="AC15" s="70"/>
    </row>
    <row r="16" spans="2:30">
      <c r="B16" s="76">
        <v>43207</v>
      </c>
      <c r="C16" s="69">
        <v>20</v>
      </c>
      <c r="D16" s="77"/>
      <c r="E16" s="74">
        <v>3216.46</v>
      </c>
      <c r="F16" s="88">
        <v>19.05</v>
      </c>
      <c r="G16" s="74">
        <v>23.63</v>
      </c>
      <c r="H16" s="74">
        <v>820</v>
      </c>
      <c r="I16" s="71">
        <v>21.7</v>
      </c>
      <c r="J16" s="69"/>
      <c r="K16" s="77">
        <v>20</v>
      </c>
      <c r="L16" s="69"/>
      <c r="M16" s="69"/>
      <c r="N16" s="69"/>
      <c r="O16" s="77">
        <v>2.4500000000000002</v>
      </c>
      <c r="P16" s="69"/>
      <c r="Q16" s="71"/>
      <c r="R16" s="81">
        <v>57.34</v>
      </c>
      <c r="S16" s="71">
        <v>0.4</v>
      </c>
      <c r="T16" s="69"/>
      <c r="U16" s="71"/>
      <c r="V16" s="34"/>
      <c r="W16" s="69"/>
      <c r="X16" s="69"/>
      <c r="Y16" s="81">
        <f t="shared" si="0"/>
        <v>93.007317073170725</v>
      </c>
      <c r="Z16" s="90"/>
      <c r="AA16" s="90"/>
      <c r="AB16" s="90"/>
      <c r="AC16" s="70"/>
    </row>
    <row r="17" spans="2:29">
      <c r="B17" s="76">
        <v>43208</v>
      </c>
      <c r="C17" s="69">
        <v>20</v>
      </c>
      <c r="D17" s="77">
        <v>7.1</v>
      </c>
      <c r="E17" s="74">
        <v>3212.64</v>
      </c>
      <c r="F17" s="88">
        <v>3.22</v>
      </c>
      <c r="G17" s="74">
        <v>34.409999999999997</v>
      </c>
      <c r="H17" s="74">
        <v>759</v>
      </c>
      <c r="I17" s="71">
        <v>24.4</v>
      </c>
      <c r="J17" s="69"/>
      <c r="K17" s="77">
        <v>20</v>
      </c>
      <c r="L17" s="69"/>
      <c r="M17" s="69"/>
      <c r="N17" s="69"/>
      <c r="O17" s="77">
        <v>2.2000000000000002</v>
      </c>
      <c r="P17" s="69">
        <v>10.19</v>
      </c>
      <c r="Q17" s="71">
        <v>7.2</v>
      </c>
      <c r="R17" s="81">
        <v>35.89</v>
      </c>
      <c r="S17" s="71">
        <v>0.6</v>
      </c>
      <c r="T17" s="69"/>
      <c r="U17" s="71"/>
      <c r="V17" s="34">
        <v>0</v>
      </c>
      <c r="W17" s="69">
        <v>35.225806451612904</v>
      </c>
      <c r="X17" s="69"/>
      <c r="Y17" s="81">
        <f t="shared" si="0"/>
        <v>95.271409749670624</v>
      </c>
      <c r="Z17" s="90">
        <f>100*(I17-S17)/I17</f>
        <v>97.540983606557361</v>
      </c>
      <c r="AA17" s="90"/>
      <c r="AB17" s="90"/>
      <c r="AC17" s="70"/>
    </row>
    <row r="18" spans="2:29">
      <c r="B18" s="76">
        <v>43209</v>
      </c>
      <c r="C18" s="69">
        <v>20</v>
      </c>
      <c r="D18" s="77"/>
      <c r="E18" s="74">
        <v>2989.15</v>
      </c>
      <c r="F18" s="88">
        <v>17.27</v>
      </c>
      <c r="G18" s="74">
        <v>64.08</v>
      </c>
      <c r="H18" s="74">
        <v>859</v>
      </c>
      <c r="I18" s="71">
        <v>19.2</v>
      </c>
      <c r="J18" s="69"/>
      <c r="K18" s="77">
        <v>20</v>
      </c>
      <c r="L18" s="69"/>
      <c r="M18" s="69"/>
      <c r="N18" s="69"/>
      <c r="O18" s="77">
        <v>1.55</v>
      </c>
      <c r="P18" s="69"/>
      <c r="Q18" s="71"/>
      <c r="R18" s="81">
        <v>33.799999999999997</v>
      </c>
      <c r="S18" s="71">
        <v>0.5</v>
      </c>
      <c r="T18" s="69"/>
      <c r="U18" s="71"/>
      <c r="V18" s="34"/>
      <c r="W18" s="69"/>
      <c r="X18" s="69"/>
      <c r="Y18" s="81">
        <f t="shared" si="0"/>
        <v>96.065192083818403</v>
      </c>
      <c r="Z18" s="90"/>
      <c r="AA18" s="90"/>
      <c r="AB18" s="90"/>
      <c r="AC18" s="70"/>
    </row>
    <row r="19" spans="2:29">
      <c r="B19" s="76">
        <v>43210</v>
      </c>
      <c r="C19" s="69">
        <v>20</v>
      </c>
      <c r="D19" s="77">
        <v>7.1</v>
      </c>
      <c r="E19" s="74">
        <v>3138.8</v>
      </c>
      <c r="F19" s="88">
        <v>20.37</v>
      </c>
      <c r="G19" s="74">
        <v>188.01</v>
      </c>
      <c r="H19" s="74">
        <v>868</v>
      </c>
      <c r="I19" s="71">
        <v>21.2</v>
      </c>
      <c r="J19" s="69"/>
      <c r="K19" s="77">
        <v>20</v>
      </c>
      <c r="L19" s="69"/>
      <c r="M19" s="69">
        <v>0</v>
      </c>
      <c r="N19" s="69"/>
      <c r="O19" s="77">
        <v>1.55</v>
      </c>
      <c r="P19" s="69">
        <v>5.53</v>
      </c>
      <c r="Q19" s="71"/>
      <c r="R19" s="81">
        <v>34.200000000000003</v>
      </c>
      <c r="S19" s="71">
        <v>0.3</v>
      </c>
      <c r="T19" s="69"/>
      <c r="U19" s="71"/>
      <c r="V19" s="34">
        <v>0</v>
      </c>
      <c r="W19" s="69">
        <v>16.237741935483871</v>
      </c>
      <c r="X19" s="69"/>
      <c r="Y19" s="81">
        <f t="shared" si="0"/>
        <v>96.059907834101381</v>
      </c>
      <c r="Z19" s="90">
        <f>100*(I19-S19)/I19</f>
        <v>98.584905660377359</v>
      </c>
      <c r="AA19" s="90"/>
      <c r="AB19" s="90"/>
      <c r="AC19" s="70"/>
    </row>
    <row r="20" spans="2:29">
      <c r="B20" s="76">
        <v>43211</v>
      </c>
      <c r="C20" s="69">
        <v>12</v>
      </c>
      <c r="D20" s="77"/>
      <c r="E20" s="74">
        <v>3175.67</v>
      </c>
      <c r="F20" s="88"/>
      <c r="G20" s="74"/>
      <c r="H20" s="74">
        <v>922</v>
      </c>
      <c r="I20" s="71"/>
      <c r="J20" s="69"/>
      <c r="K20" s="77">
        <v>20</v>
      </c>
      <c r="L20" s="69"/>
      <c r="M20" s="69"/>
      <c r="N20" s="69"/>
      <c r="O20" s="77">
        <v>1.45</v>
      </c>
      <c r="P20" s="69"/>
      <c r="Q20" s="71"/>
      <c r="R20" s="81">
        <v>31.7</v>
      </c>
      <c r="S20" s="71">
        <v>0.4</v>
      </c>
      <c r="T20" s="69"/>
      <c r="U20" s="71"/>
      <c r="V20" s="34"/>
      <c r="W20" s="69"/>
      <c r="X20" s="69"/>
      <c r="Y20" s="81">
        <f t="shared" si="0"/>
        <v>96.56182212581345</v>
      </c>
      <c r="Z20" s="90"/>
      <c r="AA20" s="90"/>
      <c r="AB20" s="90"/>
      <c r="AC20" s="70"/>
    </row>
    <row r="21" spans="2:29">
      <c r="B21" s="76">
        <v>43212</v>
      </c>
      <c r="C21" s="69">
        <v>12</v>
      </c>
      <c r="D21" s="77"/>
      <c r="E21" s="74">
        <v>2792.95</v>
      </c>
      <c r="F21" s="88"/>
      <c r="G21" s="74"/>
      <c r="H21" s="74">
        <v>1075</v>
      </c>
      <c r="I21" s="71"/>
      <c r="J21" s="69"/>
      <c r="K21" s="77">
        <v>20</v>
      </c>
      <c r="L21" s="69"/>
      <c r="M21" s="69"/>
      <c r="N21" s="69"/>
      <c r="O21" s="77">
        <v>2.2999999999999998</v>
      </c>
      <c r="P21" s="69"/>
      <c r="Q21" s="71"/>
      <c r="R21" s="81">
        <v>32.4</v>
      </c>
      <c r="S21" s="71">
        <v>0.4</v>
      </c>
      <c r="T21" s="69"/>
      <c r="U21" s="71"/>
      <c r="V21" s="34"/>
      <c r="W21" s="69"/>
      <c r="X21" s="69"/>
      <c r="Y21" s="81">
        <f t="shared" si="0"/>
        <v>96.986046511627904</v>
      </c>
      <c r="Z21" s="90"/>
      <c r="AA21" s="90"/>
      <c r="AB21" s="90"/>
      <c r="AC21" s="70"/>
    </row>
    <row r="22" spans="2:29">
      <c r="B22" s="76">
        <v>43213</v>
      </c>
      <c r="C22" s="69">
        <v>12</v>
      </c>
      <c r="D22" s="77">
        <v>7.3</v>
      </c>
      <c r="E22" s="74">
        <v>2966.51</v>
      </c>
      <c r="F22" s="88">
        <v>32.479999999999997</v>
      </c>
      <c r="G22" s="74">
        <v>49.5</v>
      </c>
      <c r="H22" s="74">
        <v>761</v>
      </c>
      <c r="I22" s="69">
        <v>17.2</v>
      </c>
      <c r="J22" s="69"/>
      <c r="K22" s="77">
        <v>20</v>
      </c>
      <c r="L22" s="69"/>
      <c r="M22" s="69"/>
      <c r="N22" s="69"/>
      <c r="O22" s="77">
        <v>3.6</v>
      </c>
      <c r="P22" s="69">
        <v>5.22</v>
      </c>
      <c r="Q22" s="71">
        <v>7.3</v>
      </c>
      <c r="R22" s="81">
        <v>31.5</v>
      </c>
      <c r="S22" s="71">
        <v>0.3</v>
      </c>
      <c r="T22" s="69"/>
      <c r="U22" s="71"/>
      <c r="V22" s="34"/>
      <c r="W22" s="69"/>
      <c r="X22" s="69"/>
      <c r="Y22" s="81">
        <f t="shared" si="0"/>
        <v>95.860709592641257</v>
      </c>
      <c r="Z22" s="90"/>
      <c r="AA22" s="90"/>
      <c r="AB22" s="90"/>
      <c r="AC22" s="70"/>
    </row>
    <row r="23" spans="2:29">
      <c r="B23" s="76">
        <v>43214</v>
      </c>
      <c r="C23" s="69">
        <v>12</v>
      </c>
      <c r="D23" s="77"/>
      <c r="E23" s="74">
        <v>3030.42</v>
      </c>
      <c r="F23" s="88">
        <v>25.55</v>
      </c>
      <c r="G23" s="74">
        <v>10.220000000000001</v>
      </c>
      <c r="H23" s="74">
        <v>855</v>
      </c>
      <c r="I23" s="69">
        <v>19.5</v>
      </c>
      <c r="J23" s="69"/>
      <c r="K23" s="77">
        <v>20</v>
      </c>
      <c r="L23" s="69"/>
      <c r="M23" s="69"/>
      <c r="N23" s="69"/>
      <c r="O23" s="77">
        <v>4.05</v>
      </c>
      <c r="P23" s="69"/>
      <c r="Q23" s="71"/>
      <c r="R23" s="81">
        <v>27.9</v>
      </c>
      <c r="S23" s="71">
        <v>0.2</v>
      </c>
      <c r="T23" s="69"/>
      <c r="U23" s="71"/>
      <c r="V23" s="34"/>
      <c r="W23" s="69"/>
      <c r="X23" s="69"/>
      <c r="Y23" s="81">
        <f t="shared" si="0"/>
        <v>96.736842105263165</v>
      </c>
      <c r="Z23" s="90"/>
      <c r="AA23" s="90"/>
      <c r="AB23" s="90"/>
      <c r="AC23" s="70"/>
    </row>
    <row r="24" spans="2:29">
      <c r="B24" s="76">
        <v>43215</v>
      </c>
      <c r="C24" s="69">
        <v>12</v>
      </c>
      <c r="D24" s="77">
        <v>6.9</v>
      </c>
      <c r="E24" s="74">
        <v>3009.74</v>
      </c>
      <c r="F24" s="88">
        <v>24.65</v>
      </c>
      <c r="G24" s="74">
        <v>10.86</v>
      </c>
      <c r="H24" s="74">
        <v>664</v>
      </c>
      <c r="I24" s="69">
        <v>29.3</v>
      </c>
      <c r="J24" s="69"/>
      <c r="K24" s="77">
        <v>20</v>
      </c>
      <c r="L24" s="69"/>
      <c r="M24" s="69"/>
      <c r="N24" s="69"/>
      <c r="O24" s="77">
        <v>3.9</v>
      </c>
      <c r="P24" s="69">
        <v>0</v>
      </c>
      <c r="Q24" s="71">
        <v>7.3</v>
      </c>
      <c r="R24" s="81">
        <v>21.7</v>
      </c>
      <c r="S24" s="71">
        <v>0.3</v>
      </c>
      <c r="T24" s="69"/>
      <c r="U24" s="71"/>
      <c r="V24" s="34">
        <v>0</v>
      </c>
      <c r="W24" s="69">
        <v>16.600000000000001</v>
      </c>
      <c r="X24" s="69"/>
      <c r="Y24" s="81">
        <f t="shared" si="0"/>
        <v>96.731927710843365</v>
      </c>
      <c r="Z24" s="90">
        <f>100*(I24-S24)/I24</f>
        <v>98.976109215017061</v>
      </c>
      <c r="AA24" s="90"/>
      <c r="AB24" s="90"/>
      <c r="AC24" s="70"/>
    </row>
    <row r="25" spans="2:29">
      <c r="B25" s="76">
        <v>43216</v>
      </c>
      <c r="C25" s="69">
        <v>12</v>
      </c>
      <c r="D25" s="77"/>
      <c r="E25" s="74">
        <v>2935.28</v>
      </c>
      <c r="F25" s="88">
        <v>18.18</v>
      </c>
      <c r="G25" s="74">
        <v>35</v>
      </c>
      <c r="H25" s="74">
        <v>772</v>
      </c>
      <c r="I25" s="69">
        <v>21.2</v>
      </c>
      <c r="J25" s="69"/>
      <c r="K25" s="77">
        <v>20</v>
      </c>
      <c r="L25" s="69"/>
      <c r="M25" s="69"/>
      <c r="N25" s="69"/>
      <c r="O25" s="77">
        <v>4.9000000000000004</v>
      </c>
      <c r="P25" s="69"/>
      <c r="Q25" s="71"/>
      <c r="R25" s="81">
        <v>25.4</v>
      </c>
      <c r="S25" s="71">
        <v>0.6</v>
      </c>
      <c r="T25" s="69"/>
      <c r="U25" s="71"/>
      <c r="V25" s="34"/>
      <c r="W25" s="69"/>
      <c r="X25" s="69"/>
      <c r="Y25" s="81">
        <f t="shared" si="0"/>
        <v>96.709844559585505</v>
      </c>
      <c r="Z25" s="90"/>
      <c r="AA25" s="90"/>
      <c r="AB25" s="90"/>
      <c r="AC25" s="70"/>
    </row>
    <row r="26" spans="2:29">
      <c r="B26" s="76">
        <v>43217</v>
      </c>
      <c r="C26" s="69">
        <v>12</v>
      </c>
      <c r="D26" s="77">
        <v>7.1</v>
      </c>
      <c r="E26" s="74">
        <v>2883.73</v>
      </c>
      <c r="F26" s="88">
        <v>8.82</v>
      </c>
      <c r="G26" s="74">
        <v>90.75</v>
      </c>
      <c r="H26" s="74">
        <v>677</v>
      </c>
      <c r="I26" s="69">
        <v>15.3</v>
      </c>
      <c r="J26" s="69"/>
      <c r="K26" s="77">
        <v>20</v>
      </c>
      <c r="L26" s="69"/>
      <c r="M26" s="69">
        <v>0</v>
      </c>
      <c r="N26" s="69"/>
      <c r="O26" s="77">
        <v>3.5</v>
      </c>
      <c r="P26" s="69">
        <v>2.2200000000000002</v>
      </c>
      <c r="Q26" s="71">
        <v>7.2</v>
      </c>
      <c r="R26" s="81">
        <v>26.7</v>
      </c>
      <c r="S26" s="71">
        <v>0.3</v>
      </c>
      <c r="T26" s="69"/>
      <c r="U26" s="71"/>
      <c r="V26" s="34">
        <v>0</v>
      </c>
      <c r="W26" s="69">
        <v>20.035806451612903</v>
      </c>
      <c r="X26" s="69"/>
      <c r="Y26" s="81">
        <f t="shared" si="0"/>
        <v>96.056129985228949</v>
      </c>
      <c r="Z26" s="90">
        <f>100*(I26-S26)/I26</f>
        <v>98.039215686274503</v>
      </c>
      <c r="AA26" s="90"/>
      <c r="AB26" s="90"/>
      <c r="AC26" s="70"/>
    </row>
    <row r="27" spans="2:29">
      <c r="B27" s="76">
        <v>43218</v>
      </c>
      <c r="C27" s="69">
        <v>12</v>
      </c>
      <c r="D27" s="77"/>
      <c r="E27" s="74">
        <v>3005.11</v>
      </c>
      <c r="F27" s="88"/>
      <c r="G27" s="74"/>
      <c r="H27" s="74">
        <v>692</v>
      </c>
      <c r="I27" s="69"/>
      <c r="J27" s="69"/>
      <c r="K27" s="77">
        <v>20</v>
      </c>
      <c r="L27" s="69"/>
      <c r="M27" s="69"/>
      <c r="N27" s="69"/>
      <c r="O27" s="77">
        <v>1.95</v>
      </c>
      <c r="P27" s="69"/>
      <c r="Q27" s="71"/>
      <c r="R27" s="81">
        <v>24.6</v>
      </c>
      <c r="S27" s="71">
        <v>0.5</v>
      </c>
      <c r="T27" s="69"/>
      <c r="U27" s="71"/>
      <c r="V27" s="34"/>
      <c r="W27" s="69"/>
      <c r="X27" s="69"/>
      <c r="Y27" s="81">
        <f t="shared" si="0"/>
        <v>96.445086705202314</v>
      </c>
      <c r="Z27" s="90"/>
      <c r="AA27" s="90"/>
      <c r="AB27" s="90"/>
      <c r="AC27" s="70"/>
    </row>
    <row r="28" spans="2:29">
      <c r="B28" s="76">
        <v>43219</v>
      </c>
      <c r="C28" s="69">
        <v>12</v>
      </c>
      <c r="D28" s="77"/>
      <c r="E28" s="74">
        <v>2864.46</v>
      </c>
      <c r="F28" s="88"/>
      <c r="G28" s="74"/>
      <c r="H28" s="74">
        <v>847</v>
      </c>
      <c r="I28" s="69"/>
      <c r="J28" s="69"/>
      <c r="K28" s="77">
        <v>20</v>
      </c>
      <c r="L28" s="69"/>
      <c r="M28" s="69"/>
      <c r="N28" s="69"/>
      <c r="O28" s="77">
        <v>1.8</v>
      </c>
      <c r="P28" s="69"/>
      <c r="Q28" s="71"/>
      <c r="R28" s="81">
        <v>22.4</v>
      </c>
      <c r="S28" s="71">
        <v>0.5</v>
      </c>
      <c r="T28" s="69"/>
      <c r="U28" s="71"/>
      <c r="V28" s="34"/>
      <c r="W28" s="69"/>
      <c r="X28" s="69"/>
      <c r="Y28" s="81">
        <f t="shared" si="0"/>
        <v>97.355371900826455</v>
      </c>
      <c r="Z28" s="90"/>
      <c r="AA28" s="90"/>
      <c r="AB28" s="90"/>
      <c r="AC28" s="70"/>
    </row>
    <row r="29" spans="2:29">
      <c r="B29" s="76">
        <v>43220</v>
      </c>
      <c r="C29" s="69">
        <v>12</v>
      </c>
      <c r="D29" s="77"/>
      <c r="E29" s="74">
        <v>2771.42</v>
      </c>
      <c r="F29" s="88">
        <v>24.65</v>
      </c>
      <c r="G29" s="74">
        <v>38.32</v>
      </c>
      <c r="H29" s="74">
        <v>686</v>
      </c>
      <c r="I29" s="69">
        <v>20.9</v>
      </c>
      <c r="J29" s="69"/>
      <c r="K29" s="77">
        <v>20</v>
      </c>
      <c r="L29" s="69"/>
      <c r="M29" s="69"/>
      <c r="N29" s="69"/>
      <c r="O29" s="77">
        <v>2.95</v>
      </c>
      <c r="P29" s="69"/>
      <c r="Q29" s="71">
        <v>7.2</v>
      </c>
      <c r="R29" s="81">
        <v>22.3</v>
      </c>
      <c r="S29" s="71">
        <v>0.5</v>
      </c>
      <c r="T29" s="69"/>
      <c r="U29" s="71"/>
      <c r="V29" s="34"/>
      <c r="W29" s="69"/>
      <c r="X29" s="69"/>
      <c r="Y29" s="81">
        <f t="shared" si="0"/>
        <v>96.749271137026255</v>
      </c>
      <c r="Z29" s="90"/>
      <c r="AA29" s="90"/>
      <c r="AB29" s="90"/>
      <c r="AC29" s="70"/>
    </row>
    <row r="30" spans="2:29">
      <c r="B30" s="76">
        <v>43221</v>
      </c>
      <c r="C30" s="69">
        <v>12</v>
      </c>
      <c r="D30" s="77"/>
      <c r="E30" s="74">
        <v>2896.36</v>
      </c>
      <c r="F30" s="88">
        <v>20.34</v>
      </c>
      <c r="G30" s="74">
        <v>59.95</v>
      </c>
      <c r="H30" s="74">
        <v>724</v>
      </c>
      <c r="I30" s="69">
        <v>14.9</v>
      </c>
      <c r="J30" s="69"/>
      <c r="K30" s="77">
        <v>20</v>
      </c>
      <c r="L30" s="69"/>
      <c r="M30" s="69"/>
      <c r="N30" s="69"/>
      <c r="O30" s="77">
        <v>3.5</v>
      </c>
      <c r="P30" s="69"/>
      <c r="Q30" s="71"/>
      <c r="R30" s="81">
        <v>21.1</v>
      </c>
      <c r="S30" s="71">
        <v>0.5</v>
      </c>
      <c r="T30" s="69"/>
      <c r="U30" s="71"/>
      <c r="V30" s="34"/>
      <c r="W30" s="69"/>
      <c r="X30" s="69"/>
      <c r="Y30" s="81">
        <f t="shared" si="0"/>
        <v>97.085635359116012</v>
      </c>
      <c r="Z30" s="90"/>
      <c r="AA30" s="90"/>
      <c r="AB30" s="90"/>
      <c r="AC30" s="70"/>
    </row>
    <row r="31" spans="2:29">
      <c r="B31" s="76">
        <v>43222</v>
      </c>
      <c r="C31" s="69">
        <v>12</v>
      </c>
      <c r="D31" s="77">
        <v>7.3</v>
      </c>
      <c r="E31" s="74">
        <v>2879.01</v>
      </c>
      <c r="F31" s="88">
        <v>8.41</v>
      </c>
      <c r="G31" s="74">
        <v>37.700000000000003</v>
      </c>
      <c r="H31" s="74">
        <v>808</v>
      </c>
      <c r="I31" s="69">
        <v>15</v>
      </c>
      <c r="J31" s="69"/>
      <c r="K31" s="77">
        <v>20</v>
      </c>
      <c r="L31" s="69"/>
      <c r="M31" s="69">
        <v>8.5806451612903234E-2</v>
      </c>
      <c r="N31" s="69"/>
      <c r="O31" s="77">
        <v>3.45</v>
      </c>
      <c r="P31" s="69">
        <v>2.5499999999999998</v>
      </c>
      <c r="Q31" s="71">
        <v>7.6</v>
      </c>
      <c r="R31" s="81">
        <v>28.9</v>
      </c>
      <c r="S31" s="71">
        <v>0.4</v>
      </c>
      <c r="T31" s="69"/>
      <c r="U31" s="71"/>
      <c r="V31" s="34">
        <v>0</v>
      </c>
      <c r="W31" s="69">
        <v>18.843548387096774</v>
      </c>
      <c r="X31" s="69"/>
      <c r="Y31" s="81">
        <f t="shared" si="0"/>
        <v>96.42326732673267</v>
      </c>
      <c r="Z31" s="90">
        <f>100*(I31-S31)/I31</f>
        <v>97.333333333333329</v>
      </c>
      <c r="AA31" s="90"/>
      <c r="AB31" s="90"/>
      <c r="AC31" s="70"/>
    </row>
    <row r="32" spans="2:29">
      <c r="B32" s="76">
        <v>43223</v>
      </c>
      <c r="C32" s="69">
        <v>12</v>
      </c>
      <c r="D32" s="77"/>
      <c r="E32" s="74">
        <v>2619.0300000000002</v>
      </c>
      <c r="F32" s="88">
        <v>22.21</v>
      </c>
      <c r="G32" s="74">
        <v>20.5</v>
      </c>
      <c r="H32" s="74">
        <v>713</v>
      </c>
      <c r="I32" s="69">
        <v>19.100000000000001</v>
      </c>
      <c r="J32" s="69"/>
      <c r="K32" s="77">
        <v>20</v>
      </c>
      <c r="L32" s="69"/>
      <c r="M32" s="69"/>
      <c r="N32" s="69"/>
      <c r="O32" s="77">
        <v>2.4500000000000002</v>
      </c>
      <c r="P32" s="69"/>
      <c r="Q32" s="71"/>
      <c r="R32" s="81">
        <v>18.100000000000001</v>
      </c>
      <c r="S32" s="71">
        <v>0.4</v>
      </c>
      <c r="T32" s="69"/>
      <c r="U32" s="71"/>
      <c r="V32" s="34"/>
      <c r="W32" s="69"/>
      <c r="X32" s="69"/>
      <c r="Y32" s="81">
        <f t="shared" si="0"/>
        <v>97.461430575035052</v>
      </c>
      <c r="Z32" s="90"/>
      <c r="AA32" s="90"/>
      <c r="AB32" s="90"/>
      <c r="AC32" s="70"/>
    </row>
    <row r="33" spans="2:29">
      <c r="B33" s="76">
        <v>43224</v>
      </c>
      <c r="C33" s="69">
        <v>12</v>
      </c>
      <c r="D33" s="77">
        <v>7.2</v>
      </c>
      <c r="E33" s="74">
        <v>2759.59</v>
      </c>
      <c r="F33" s="88">
        <v>19.82</v>
      </c>
      <c r="G33" s="74">
        <v>15.97</v>
      </c>
      <c r="H33" s="74">
        <v>783</v>
      </c>
      <c r="I33" s="69">
        <v>19.5</v>
      </c>
      <c r="J33" s="69"/>
      <c r="K33" s="77">
        <v>20</v>
      </c>
      <c r="L33" s="69"/>
      <c r="M33" s="69">
        <v>0.17161290322580647</v>
      </c>
      <c r="N33" s="69"/>
      <c r="O33" s="77">
        <v>3.3</v>
      </c>
      <c r="P33" s="69">
        <v>0</v>
      </c>
      <c r="Q33" s="71">
        <v>7.3</v>
      </c>
      <c r="R33" s="81">
        <v>25.9</v>
      </c>
      <c r="S33" s="71">
        <v>0.4</v>
      </c>
      <c r="T33" s="69"/>
      <c r="U33" s="71"/>
      <c r="V33" s="34">
        <v>0</v>
      </c>
      <c r="W33" s="69">
        <v>18.59967741935484</v>
      </c>
      <c r="X33" s="69"/>
      <c r="Y33" s="81">
        <f t="shared" si="0"/>
        <v>96.692209450830148</v>
      </c>
      <c r="Z33" s="90">
        <f>100*(I33-S33)/I33</f>
        <v>97.948717948717956</v>
      </c>
      <c r="AA33" s="90"/>
      <c r="AB33" s="90"/>
      <c r="AC33" s="70"/>
    </row>
    <row r="34" spans="2:29">
      <c r="B34" s="76">
        <v>43225</v>
      </c>
      <c r="C34" s="69">
        <v>12</v>
      </c>
      <c r="D34" s="77"/>
      <c r="E34" s="74">
        <v>2889.85</v>
      </c>
      <c r="F34" s="88"/>
      <c r="G34" s="74"/>
      <c r="H34" s="74">
        <v>807</v>
      </c>
      <c r="I34" s="69"/>
      <c r="J34" s="69"/>
      <c r="K34" s="77">
        <v>20</v>
      </c>
      <c r="L34" s="69"/>
      <c r="M34" s="69"/>
      <c r="N34" s="69"/>
      <c r="O34" s="77">
        <v>3</v>
      </c>
      <c r="P34" s="69"/>
      <c r="Q34" s="71"/>
      <c r="R34" s="81">
        <v>25.8</v>
      </c>
      <c r="S34" s="71">
        <v>0.2</v>
      </c>
      <c r="T34" s="69"/>
      <c r="U34" s="71"/>
      <c r="V34" s="34"/>
      <c r="W34" s="69"/>
      <c r="X34" s="69"/>
      <c r="Y34" s="81">
        <f t="shared" si="0"/>
        <v>96.802973977695174</v>
      </c>
      <c r="Z34" s="90"/>
      <c r="AA34" s="90"/>
      <c r="AB34" s="90"/>
      <c r="AC34" s="70"/>
    </row>
    <row r="35" spans="2:29">
      <c r="B35" s="76">
        <v>43226</v>
      </c>
      <c r="C35" s="69">
        <v>12</v>
      </c>
      <c r="D35" s="77"/>
      <c r="E35" s="74">
        <v>2915.05</v>
      </c>
      <c r="F35" s="88"/>
      <c r="G35" s="74"/>
      <c r="H35" s="74">
        <v>752</v>
      </c>
      <c r="I35" s="69"/>
      <c r="J35" s="69"/>
      <c r="K35" s="77">
        <v>20</v>
      </c>
      <c r="L35" s="69"/>
      <c r="M35" s="69"/>
      <c r="N35" s="69"/>
      <c r="O35" s="77">
        <v>2.4500000000000002</v>
      </c>
      <c r="P35" s="69"/>
      <c r="Q35" s="71"/>
      <c r="R35" s="81">
        <v>25.8</v>
      </c>
      <c r="S35" s="71">
        <v>0.3</v>
      </c>
      <c r="T35" s="69"/>
      <c r="U35" s="71"/>
      <c r="V35" s="34"/>
      <c r="W35" s="69"/>
      <c r="X35" s="69"/>
      <c r="Y35" s="81">
        <f t="shared" si="0"/>
        <v>96.569148936170222</v>
      </c>
      <c r="Z35" s="90"/>
      <c r="AA35" s="90"/>
      <c r="AB35" s="90"/>
      <c r="AC35" s="70"/>
    </row>
    <row r="36" spans="2:29">
      <c r="B36" s="76">
        <v>43227</v>
      </c>
      <c r="C36" s="69">
        <v>12</v>
      </c>
      <c r="D36" s="77">
        <v>7.1</v>
      </c>
      <c r="E36" s="74">
        <v>2613.35</v>
      </c>
      <c r="F36" s="88">
        <v>20</v>
      </c>
      <c r="G36" s="74">
        <v>186.27</v>
      </c>
      <c r="H36" s="74">
        <v>713</v>
      </c>
      <c r="I36" s="69">
        <v>22</v>
      </c>
      <c r="J36" s="69"/>
      <c r="K36" s="77">
        <v>20</v>
      </c>
      <c r="L36" s="69"/>
      <c r="M36" s="69">
        <v>0</v>
      </c>
      <c r="N36" s="69"/>
      <c r="O36" s="77">
        <v>3.5999999999999996</v>
      </c>
      <c r="P36" s="69">
        <v>0</v>
      </c>
      <c r="Q36" s="71">
        <v>7.2</v>
      </c>
      <c r="R36" s="81">
        <v>26.4</v>
      </c>
      <c r="S36" s="71">
        <v>0.3</v>
      </c>
      <c r="T36" s="69"/>
      <c r="U36" s="71"/>
      <c r="V36" s="34">
        <v>0</v>
      </c>
      <c r="W36" s="69">
        <v>16.994193548387099</v>
      </c>
      <c r="X36" s="69"/>
      <c r="Y36" s="81">
        <f t="shared" si="0"/>
        <v>96.29733520336606</v>
      </c>
      <c r="Z36" s="90">
        <f>100*(I36-S36)/I36</f>
        <v>98.63636363636364</v>
      </c>
      <c r="AA36" s="90"/>
      <c r="AB36" s="90"/>
      <c r="AC36" s="70"/>
    </row>
    <row r="37" spans="2:29">
      <c r="B37" s="76">
        <v>43228</v>
      </c>
      <c r="C37" s="69">
        <v>12</v>
      </c>
      <c r="D37" s="77"/>
      <c r="E37" s="74">
        <v>2618.9499999999998</v>
      </c>
      <c r="F37" s="88">
        <v>19.239999999999998</v>
      </c>
      <c r="G37" s="74">
        <v>195.47</v>
      </c>
      <c r="H37" s="74">
        <v>680</v>
      </c>
      <c r="I37" s="69">
        <v>28.5</v>
      </c>
      <c r="J37" s="69"/>
      <c r="K37" s="77">
        <v>20</v>
      </c>
      <c r="L37" s="69"/>
      <c r="M37" s="69"/>
      <c r="N37" s="69"/>
      <c r="O37" s="77">
        <v>2.5</v>
      </c>
      <c r="P37" s="69"/>
      <c r="Q37" s="71"/>
      <c r="R37" s="81">
        <v>27.6</v>
      </c>
      <c r="S37" s="71">
        <v>0.5</v>
      </c>
      <c r="T37" s="69"/>
      <c r="U37" s="71"/>
      <c r="V37" s="34"/>
      <c r="W37" s="69"/>
      <c r="X37" s="69"/>
      <c r="Y37" s="81">
        <f t="shared" si="0"/>
        <v>95.941176470588232</v>
      </c>
      <c r="Z37" s="90"/>
      <c r="AA37" s="90"/>
      <c r="AB37" s="90"/>
      <c r="AC37" s="70"/>
    </row>
    <row r="38" spans="2:29">
      <c r="B38" s="76">
        <v>43229</v>
      </c>
      <c r="C38" s="69">
        <v>12</v>
      </c>
      <c r="D38" s="77">
        <v>7.2</v>
      </c>
      <c r="E38" s="74">
        <v>2519.36</v>
      </c>
      <c r="F38" s="88">
        <v>17.86</v>
      </c>
      <c r="G38" s="74">
        <v>26.28</v>
      </c>
      <c r="H38" s="74">
        <v>915</v>
      </c>
      <c r="I38" s="71">
        <v>22.4</v>
      </c>
      <c r="J38" s="69"/>
      <c r="K38" s="77">
        <v>20</v>
      </c>
      <c r="L38" s="69"/>
      <c r="M38" s="69">
        <v>5.8709677419354837E-2</v>
      </c>
      <c r="N38" s="69"/>
      <c r="O38" s="77">
        <v>3.45</v>
      </c>
      <c r="P38" s="69">
        <v>3.83</v>
      </c>
      <c r="Q38" s="71">
        <v>7.1</v>
      </c>
      <c r="R38" s="81">
        <v>31.6</v>
      </c>
      <c r="S38" s="71">
        <v>0.3</v>
      </c>
      <c r="T38" s="69"/>
      <c r="U38" s="71"/>
      <c r="V38" s="34">
        <v>0</v>
      </c>
      <c r="W38" s="69">
        <v>19.685806451612901</v>
      </c>
      <c r="X38" s="69"/>
      <c r="Y38" s="81">
        <f t="shared" si="0"/>
        <v>96.546448087431685</v>
      </c>
      <c r="Z38" s="90">
        <f>100*(I38-S38)/I38</f>
        <v>98.660714285714292</v>
      </c>
      <c r="AA38" s="90"/>
      <c r="AB38" s="90"/>
      <c r="AC38" s="70"/>
    </row>
    <row r="39" spans="2:29">
      <c r="B39" s="76">
        <v>43230</v>
      </c>
      <c r="C39" s="69">
        <v>12</v>
      </c>
      <c r="D39" s="77"/>
      <c r="E39" s="74">
        <v>2444.2399999999998</v>
      </c>
      <c r="F39" s="88">
        <v>16.809999999999999</v>
      </c>
      <c r="G39" s="74">
        <v>29.6</v>
      </c>
      <c r="H39" s="74">
        <v>684</v>
      </c>
      <c r="I39" s="69">
        <v>18.8</v>
      </c>
      <c r="J39" s="69"/>
      <c r="K39" s="77">
        <v>20</v>
      </c>
      <c r="L39" s="69"/>
      <c r="M39" s="69"/>
      <c r="N39" s="69"/>
      <c r="O39" s="77">
        <v>2.4500000000000002</v>
      </c>
      <c r="P39" s="71"/>
      <c r="Q39" s="71"/>
      <c r="R39" s="81">
        <v>30.4</v>
      </c>
      <c r="S39" s="71">
        <v>0.4</v>
      </c>
      <c r="T39" s="69"/>
      <c r="U39" s="71"/>
      <c r="V39" s="34"/>
      <c r="W39" s="69"/>
      <c r="X39" s="69"/>
      <c r="Y39" s="81">
        <f t="shared" si="0"/>
        <v>95.555555555555557</v>
      </c>
      <c r="Z39" s="90"/>
      <c r="AA39" s="90"/>
      <c r="AB39" s="90"/>
      <c r="AC39" s="70"/>
    </row>
    <row r="40" spans="2:29">
      <c r="B40" s="76">
        <v>43231</v>
      </c>
      <c r="C40" s="69">
        <v>12</v>
      </c>
      <c r="D40" s="77">
        <v>7.6</v>
      </c>
      <c r="E40" s="74">
        <v>2457.75</v>
      </c>
      <c r="F40" s="88">
        <v>18.649999999999999</v>
      </c>
      <c r="G40" s="74">
        <v>57.65</v>
      </c>
      <c r="H40" s="74">
        <v>842</v>
      </c>
      <c r="I40" s="69">
        <v>24.7</v>
      </c>
      <c r="J40" s="69"/>
      <c r="K40" s="77">
        <v>20</v>
      </c>
      <c r="L40" s="69"/>
      <c r="M40" s="69">
        <v>0.12645161290322582</v>
      </c>
      <c r="N40" s="69"/>
      <c r="O40" s="77">
        <v>2.4500000000000002</v>
      </c>
      <c r="P40" s="69">
        <v>0</v>
      </c>
      <c r="Q40" s="71">
        <v>6.7</v>
      </c>
      <c r="R40" s="81">
        <v>30.1</v>
      </c>
      <c r="S40" s="71">
        <v>0.4</v>
      </c>
      <c r="T40" s="69"/>
      <c r="U40" s="71"/>
      <c r="V40" s="34">
        <v>0</v>
      </c>
      <c r="W40" s="69">
        <v>16.96709677419355</v>
      </c>
      <c r="X40" s="69"/>
      <c r="Y40" s="81">
        <f t="shared" si="0"/>
        <v>96.425178147268412</v>
      </c>
      <c r="Z40" s="90">
        <f t="shared" ref="Z40:Z47" si="1">100*(I40-S40)/I40</f>
        <v>98.380566801619437</v>
      </c>
      <c r="AA40" s="90"/>
      <c r="AB40" s="90"/>
      <c r="AC40" s="70"/>
    </row>
    <row r="41" spans="2:29">
      <c r="B41" s="76">
        <v>43232</v>
      </c>
      <c r="C41" s="69">
        <v>0</v>
      </c>
      <c r="D41" s="77"/>
      <c r="E41" s="74">
        <v>2586.37</v>
      </c>
      <c r="F41" s="88"/>
      <c r="G41" s="74"/>
      <c r="H41" s="74">
        <v>842</v>
      </c>
      <c r="I41" s="69">
        <v>25.1</v>
      </c>
      <c r="J41" s="69"/>
      <c r="K41" s="77">
        <v>20</v>
      </c>
      <c r="L41" s="69"/>
      <c r="M41" s="69"/>
      <c r="N41" s="69"/>
      <c r="O41" s="77">
        <v>2.6</v>
      </c>
      <c r="P41" s="69">
        <v>1.96</v>
      </c>
      <c r="Q41" s="71"/>
      <c r="R41" s="81">
        <v>24.2</v>
      </c>
      <c r="S41" s="71">
        <v>0.3</v>
      </c>
      <c r="T41" s="69"/>
      <c r="U41" s="71"/>
      <c r="V41" s="34">
        <v>0</v>
      </c>
      <c r="W41" s="69">
        <v>17.10483870967742</v>
      </c>
      <c r="X41" s="69"/>
      <c r="Y41" s="81">
        <f t="shared" si="0"/>
        <v>97.125890736342029</v>
      </c>
      <c r="Z41" s="90">
        <f t="shared" si="1"/>
        <v>98.804780876494021</v>
      </c>
      <c r="AA41" s="90"/>
      <c r="AB41" s="90"/>
      <c r="AC41" s="70"/>
    </row>
    <row r="42" spans="2:29">
      <c r="B42" s="76">
        <v>43233</v>
      </c>
      <c r="C42" s="69">
        <v>0</v>
      </c>
      <c r="D42" s="77"/>
      <c r="E42" s="74">
        <v>2753.6</v>
      </c>
      <c r="F42" s="88"/>
      <c r="G42" s="74"/>
      <c r="H42" s="74">
        <v>772</v>
      </c>
      <c r="I42" s="69">
        <v>22.6</v>
      </c>
      <c r="J42" s="69"/>
      <c r="K42" s="77">
        <v>20</v>
      </c>
      <c r="L42" s="69"/>
      <c r="M42" s="69"/>
      <c r="N42" s="69"/>
      <c r="O42" s="77">
        <v>2.4</v>
      </c>
      <c r="P42" s="69">
        <v>1.88</v>
      </c>
      <c r="Q42" s="71"/>
      <c r="R42" s="81">
        <v>25.7</v>
      </c>
      <c r="S42" s="71">
        <v>0.4</v>
      </c>
      <c r="T42" s="69"/>
      <c r="U42" s="71"/>
      <c r="V42" s="34">
        <v>0</v>
      </c>
      <c r="W42" s="69">
        <v>17.807096774193546</v>
      </c>
      <c r="X42" s="69"/>
      <c r="Y42" s="81">
        <f t="shared" si="0"/>
        <v>96.670984455958546</v>
      </c>
      <c r="Z42" s="90">
        <f t="shared" si="1"/>
        <v>98.230088495575231</v>
      </c>
      <c r="AA42" s="90"/>
      <c r="AB42" s="90"/>
      <c r="AC42" s="70"/>
    </row>
    <row r="43" spans="2:29">
      <c r="B43" s="76">
        <v>43234</v>
      </c>
      <c r="C43" s="69">
        <v>0</v>
      </c>
      <c r="D43" s="77">
        <v>6.9</v>
      </c>
      <c r="E43" s="74">
        <v>2723.08</v>
      </c>
      <c r="F43" s="88">
        <v>28.72</v>
      </c>
      <c r="G43" s="74">
        <v>171.12</v>
      </c>
      <c r="H43" s="74">
        <v>797</v>
      </c>
      <c r="I43" s="69">
        <v>20.5</v>
      </c>
      <c r="J43" s="69"/>
      <c r="K43" s="77">
        <v>20</v>
      </c>
      <c r="L43" s="69"/>
      <c r="M43" s="69">
        <v>0.35677419354838713</v>
      </c>
      <c r="N43" s="69"/>
      <c r="O43" s="77">
        <v>4.6500000000000004</v>
      </c>
      <c r="P43" s="69">
        <v>0</v>
      </c>
      <c r="Q43" s="71">
        <v>7.4</v>
      </c>
      <c r="R43" s="81">
        <v>30.7</v>
      </c>
      <c r="S43" s="71">
        <v>0.4</v>
      </c>
      <c r="T43" s="69"/>
      <c r="U43" s="71"/>
      <c r="V43" s="34">
        <v>0</v>
      </c>
      <c r="W43" s="69">
        <v>16.718709677419358</v>
      </c>
      <c r="X43" s="69"/>
      <c r="Y43" s="81">
        <f t="shared" si="0"/>
        <v>96.148055207026346</v>
      </c>
      <c r="Z43" s="90">
        <f t="shared" si="1"/>
        <v>98.048780487804891</v>
      </c>
      <c r="AA43" s="90"/>
      <c r="AB43" s="90"/>
      <c r="AC43" s="70"/>
    </row>
    <row r="44" spans="2:29">
      <c r="B44" s="76">
        <v>43235</v>
      </c>
      <c r="C44" s="69">
        <v>0</v>
      </c>
      <c r="D44" s="77"/>
      <c r="E44" s="74">
        <v>2788.18</v>
      </c>
      <c r="F44" s="88">
        <v>31.15</v>
      </c>
      <c r="G44" s="74">
        <v>66.239999999999995</v>
      </c>
      <c r="H44" s="74">
        <v>991</v>
      </c>
      <c r="I44" s="69">
        <v>26.3</v>
      </c>
      <c r="J44" s="69"/>
      <c r="K44" s="77">
        <v>20</v>
      </c>
      <c r="L44" s="69"/>
      <c r="M44" s="69"/>
      <c r="N44" s="69"/>
      <c r="O44" s="77">
        <v>2.4000000000000004</v>
      </c>
      <c r="P44" s="69">
        <v>0</v>
      </c>
      <c r="Q44" s="71"/>
      <c r="R44" s="81">
        <v>27</v>
      </c>
      <c r="S44" s="71">
        <v>0.4</v>
      </c>
      <c r="T44" s="69"/>
      <c r="U44" s="71"/>
      <c r="V44" s="34">
        <v>0</v>
      </c>
      <c r="W44" s="69">
        <v>14.176129032258066</v>
      </c>
      <c r="X44" s="69"/>
      <c r="Y44" s="81">
        <f t="shared" si="0"/>
        <v>97.27547931382442</v>
      </c>
      <c r="Z44" s="90">
        <f t="shared" si="1"/>
        <v>98.479087452471475</v>
      </c>
      <c r="AA44" s="90"/>
      <c r="AB44" s="90"/>
      <c r="AC44" s="70"/>
    </row>
    <row r="45" spans="2:29">
      <c r="B45" s="76">
        <v>43236</v>
      </c>
      <c r="C45" s="69">
        <v>0</v>
      </c>
      <c r="D45" s="77">
        <v>7</v>
      </c>
      <c r="E45" s="74">
        <v>3053.96</v>
      </c>
      <c r="F45" s="88">
        <v>34.56</v>
      </c>
      <c r="G45" s="74">
        <v>1.76</v>
      </c>
      <c r="H45" s="74">
        <v>895</v>
      </c>
      <c r="I45" s="69">
        <v>27.4</v>
      </c>
      <c r="J45" s="69"/>
      <c r="K45" s="77">
        <v>20</v>
      </c>
      <c r="L45" s="69">
        <v>0</v>
      </c>
      <c r="M45" s="69"/>
      <c r="N45" s="69"/>
      <c r="O45" s="77">
        <v>1.5</v>
      </c>
      <c r="P45" s="69">
        <v>3.49</v>
      </c>
      <c r="Q45" s="71">
        <v>7.2</v>
      </c>
      <c r="R45" s="81">
        <v>32.1</v>
      </c>
      <c r="S45" s="71">
        <v>0.8</v>
      </c>
      <c r="T45" s="69"/>
      <c r="U45" s="71"/>
      <c r="V45" s="34">
        <v>0</v>
      </c>
      <c r="W45" s="69">
        <v>17.942580645161289</v>
      </c>
      <c r="X45" s="69"/>
      <c r="Y45" s="81">
        <f t="shared" si="0"/>
        <v>96.413407821229043</v>
      </c>
      <c r="Z45" s="90">
        <f t="shared" si="1"/>
        <v>97.080291970802918</v>
      </c>
      <c r="AA45" s="90"/>
      <c r="AB45" s="90"/>
      <c r="AC45" s="70"/>
    </row>
    <row r="46" spans="2:29">
      <c r="B46" s="76">
        <v>43237</v>
      </c>
      <c r="C46" s="69">
        <v>0</v>
      </c>
      <c r="D46" s="77">
        <v>7.5</v>
      </c>
      <c r="E46" s="74">
        <v>3150.38</v>
      </c>
      <c r="F46" s="88">
        <v>24.66</v>
      </c>
      <c r="G46" s="74">
        <v>98.96</v>
      </c>
      <c r="H46" s="74">
        <v>776</v>
      </c>
      <c r="I46" s="69">
        <v>27.7</v>
      </c>
      <c r="J46" s="69"/>
      <c r="K46" s="77">
        <v>20</v>
      </c>
      <c r="L46" s="69"/>
      <c r="M46" s="69">
        <v>0.25741935483870965</v>
      </c>
      <c r="N46" s="69"/>
      <c r="O46" s="77">
        <v>1.25</v>
      </c>
      <c r="P46" s="69">
        <v>5.22</v>
      </c>
      <c r="Q46" s="71">
        <v>7.3</v>
      </c>
      <c r="R46" s="81">
        <v>33.299999999999997</v>
      </c>
      <c r="S46" s="71">
        <v>0.5</v>
      </c>
      <c r="T46" s="69"/>
      <c r="U46" s="71"/>
      <c r="V46" s="34">
        <v>0.41695652173913045</v>
      </c>
      <c r="W46" s="69">
        <v>9.7864516129032264</v>
      </c>
      <c r="X46" s="69"/>
      <c r="Y46" s="81">
        <f t="shared" si="0"/>
        <v>95.708762886597938</v>
      </c>
      <c r="Z46" s="90">
        <f t="shared" si="1"/>
        <v>98.194945848375454</v>
      </c>
      <c r="AA46" s="90"/>
      <c r="AB46" s="90"/>
      <c r="AC46" s="70"/>
    </row>
    <row r="47" spans="2:29">
      <c r="B47" s="76">
        <v>43238</v>
      </c>
      <c r="C47" s="69">
        <v>0</v>
      </c>
      <c r="D47" s="77">
        <v>6.7</v>
      </c>
      <c r="E47" s="74">
        <v>2912.84</v>
      </c>
      <c r="F47" s="88">
        <v>19.5</v>
      </c>
      <c r="G47" s="74">
        <v>95.74</v>
      </c>
      <c r="H47" s="74">
        <v>870</v>
      </c>
      <c r="I47" s="69">
        <v>26.2</v>
      </c>
      <c r="J47" s="69"/>
      <c r="K47" s="77">
        <v>20</v>
      </c>
      <c r="L47" s="69"/>
      <c r="M47" s="69"/>
      <c r="N47" s="69"/>
      <c r="O47" s="77">
        <v>1.5499999999999998</v>
      </c>
      <c r="P47" s="69">
        <v>3.7</v>
      </c>
      <c r="Q47" s="71">
        <v>7.5</v>
      </c>
      <c r="R47" s="81">
        <v>34.700000000000003</v>
      </c>
      <c r="S47" s="71">
        <v>2.4</v>
      </c>
      <c r="T47" s="69"/>
      <c r="U47" s="71"/>
      <c r="V47" s="34">
        <v>0</v>
      </c>
      <c r="W47" s="69">
        <v>1.7793548387096774</v>
      </c>
      <c r="X47" s="69"/>
      <c r="Y47" s="81">
        <f t="shared" si="0"/>
        <v>96.011494252873547</v>
      </c>
      <c r="Z47" s="90">
        <f t="shared" si="1"/>
        <v>90.839694656488547</v>
      </c>
      <c r="AA47" s="90"/>
      <c r="AB47" s="90"/>
      <c r="AC47" s="70"/>
    </row>
    <row r="48" spans="2:29">
      <c r="B48" s="76">
        <v>43239</v>
      </c>
      <c r="C48" s="69">
        <v>0</v>
      </c>
      <c r="D48" s="77"/>
      <c r="E48" s="74">
        <v>2863.27</v>
      </c>
      <c r="F48" s="88"/>
      <c r="G48" s="74"/>
      <c r="H48" s="74">
        <v>923</v>
      </c>
      <c r="I48" s="71"/>
      <c r="J48" s="69"/>
      <c r="K48" s="77">
        <v>20</v>
      </c>
      <c r="L48" s="69"/>
      <c r="M48" s="69"/>
      <c r="N48" s="69"/>
      <c r="O48" s="77">
        <v>1.7000000000000002</v>
      </c>
      <c r="P48" s="71"/>
      <c r="Q48" s="71"/>
      <c r="R48" s="81">
        <v>34.299999999999997</v>
      </c>
      <c r="S48" s="71">
        <v>0.4</v>
      </c>
      <c r="T48" s="69"/>
      <c r="U48" s="71"/>
      <c r="V48" s="34"/>
      <c r="W48" s="69"/>
      <c r="X48" s="69"/>
      <c r="Y48" s="81">
        <f t="shared" si="0"/>
        <v>96.283856988082348</v>
      </c>
      <c r="Z48" s="90"/>
      <c r="AA48" s="90"/>
      <c r="AB48" s="90"/>
      <c r="AC48" s="70"/>
    </row>
    <row r="49" spans="2:29">
      <c r="B49" s="76">
        <v>43240</v>
      </c>
      <c r="C49" s="69">
        <v>0</v>
      </c>
      <c r="D49" s="77"/>
      <c r="E49" s="74">
        <v>2850.2</v>
      </c>
      <c r="F49" s="88"/>
      <c r="G49" s="74"/>
      <c r="H49" s="74">
        <v>1201</v>
      </c>
      <c r="I49" s="71"/>
      <c r="J49" s="69"/>
      <c r="K49" s="77">
        <v>20</v>
      </c>
      <c r="L49" s="69"/>
      <c r="M49" s="69"/>
      <c r="N49" s="69"/>
      <c r="O49" s="77">
        <v>1.3</v>
      </c>
      <c r="P49" s="71"/>
      <c r="Q49" s="71"/>
      <c r="R49" s="81">
        <v>46.1</v>
      </c>
      <c r="S49" s="71">
        <v>0.4</v>
      </c>
      <c r="T49" s="69"/>
      <c r="U49" s="71"/>
      <c r="V49" s="34"/>
      <c r="W49" s="69"/>
      <c r="X49" s="69"/>
      <c r="Y49" s="81">
        <f t="shared" si="0"/>
        <v>96.161532056619492</v>
      </c>
      <c r="Z49" s="90"/>
      <c r="AA49" s="90"/>
      <c r="AB49" s="90"/>
      <c r="AC49" s="70"/>
    </row>
    <row r="50" spans="2:29">
      <c r="B50" s="76">
        <v>43241</v>
      </c>
      <c r="C50" s="69">
        <v>0</v>
      </c>
      <c r="D50" s="77">
        <v>7</v>
      </c>
      <c r="E50" s="74">
        <v>2994.8</v>
      </c>
      <c r="F50" s="88">
        <v>30.4</v>
      </c>
      <c r="G50" s="74">
        <v>5.17</v>
      </c>
      <c r="H50" s="74">
        <v>980</v>
      </c>
      <c r="I50" s="69">
        <v>10.8</v>
      </c>
      <c r="J50" s="69"/>
      <c r="K50" s="77">
        <v>20</v>
      </c>
      <c r="L50" s="69"/>
      <c r="M50" s="69">
        <v>0.11741935483870967</v>
      </c>
      <c r="N50" s="69"/>
      <c r="O50" s="77">
        <v>1.35</v>
      </c>
      <c r="P50" s="69">
        <v>0</v>
      </c>
      <c r="Q50" s="71">
        <v>7.3</v>
      </c>
      <c r="R50" s="81">
        <v>34.4</v>
      </c>
      <c r="S50" s="71">
        <v>0.4</v>
      </c>
      <c r="T50" s="69"/>
      <c r="U50" s="71"/>
      <c r="V50" s="34">
        <v>0</v>
      </c>
      <c r="W50" s="69">
        <v>0.86258064516129029</v>
      </c>
      <c r="X50" s="69"/>
      <c r="Y50" s="81">
        <f t="shared" si="0"/>
        <v>96.489795918367349</v>
      </c>
      <c r="Z50" s="90">
        <f>100*(I50-S50)/I50</f>
        <v>96.296296296296291</v>
      </c>
      <c r="AA50" s="90"/>
      <c r="AB50" s="90"/>
      <c r="AC50" s="70"/>
    </row>
    <row r="51" spans="2:29">
      <c r="B51" s="76">
        <v>43242</v>
      </c>
      <c r="C51" s="69">
        <v>0</v>
      </c>
      <c r="D51" s="77"/>
      <c r="E51" s="74">
        <v>2961.29</v>
      </c>
      <c r="F51" s="88">
        <v>22.81</v>
      </c>
      <c r="G51" s="74">
        <v>53.92</v>
      </c>
      <c r="H51" s="74">
        <v>671</v>
      </c>
      <c r="I51" s="69">
        <v>25</v>
      </c>
      <c r="J51" s="69"/>
      <c r="K51" s="77">
        <v>20</v>
      </c>
      <c r="L51" s="69"/>
      <c r="M51" s="69"/>
      <c r="N51" s="69"/>
      <c r="O51" s="77">
        <v>1.1499999999999999</v>
      </c>
      <c r="P51" s="69">
        <v>0</v>
      </c>
      <c r="Q51" s="71"/>
      <c r="R51" s="81">
        <v>37.9</v>
      </c>
      <c r="S51" s="71">
        <v>0.4</v>
      </c>
      <c r="T51" s="69"/>
      <c r="U51" s="71"/>
      <c r="V51" s="34">
        <v>0.25260869565217392</v>
      </c>
      <c r="W51" s="69">
        <v>0.85580645161290325</v>
      </c>
      <c r="X51" s="69"/>
      <c r="Y51" s="81">
        <f t="shared" si="0"/>
        <v>94.351713859910575</v>
      </c>
      <c r="Z51" s="90">
        <f>100*(I51-S51)/I51</f>
        <v>98.4</v>
      </c>
      <c r="AA51" s="90"/>
      <c r="AB51" s="90"/>
      <c r="AC51" s="70"/>
    </row>
    <row r="52" spans="2:29">
      <c r="B52" s="76">
        <v>43243</v>
      </c>
      <c r="C52" s="69">
        <v>0</v>
      </c>
      <c r="D52" s="77">
        <v>7</v>
      </c>
      <c r="E52" s="74">
        <v>2775.96</v>
      </c>
      <c r="F52" s="88">
        <v>19.8</v>
      </c>
      <c r="G52" s="74">
        <v>83.72</v>
      </c>
      <c r="H52" s="74">
        <v>815</v>
      </c>
      <c r="I52" s="69">
        <v>24.5</v>
      </c>
      <c r="J52" s="69"/>
      <c r="K52" s="77">
        <v>20</v>
      </c>
      <c r="L52" s="69"/>
      <c r="M52" s="69">
        <v>0.32741935483870971</v>
      </c>
      <c r="N52" s="69"/>
      <c r="O52" s="77">
        <v>1.1000000000000001</v>
      </c>
      <c r="P52" s="69">
        <v>2.87</v>
      </c>
      <c r="Q52" s="71">
        <v>7.5</v>
      </c>
      <c r="R52" s="81">
        <v>35.9</v>
      </c>
      <c r="S52" s="71">
        <v>0.9</v>
      </c>
      <c r="T52" s="69"/>
      <c r="U52" s="71"/>
      <c r="V52" s="34">
        <v>0</v>
      </c>
      <c r="W52" s="69">
        <v>0.52612903225806462</v>
      </c>
      <c r="X52" s="69"/>
      <c r="Y52" s="81">
        <f t="shared" si="0"/>
        <v>95.595092024539881</v>
      </c>
      <c r="Z52" s="90">
        <f>100*(I52-S52)/I52</f>
        <v>96.326530612244895</v>
      </c>
      <c r="AA52" s="90"/>
      <c r="AB52" s="90"/>
      <c r="AC52" s="70"/>
    </row>
    <row r="53" spans="2:29">
      <c r="B53" s="76">
        <v>43244</v>
      </c>
      <c r="C53" s="69">
        <v>0</v>
      </c>
      <c r="D53" s="77"/>
      <c r="E53" s="74">
        <v>2799.93</v>
      </c>
      <c r="F53" s="88">
        <v>11.22</v>
      </c>
      <c r="G53" s="74">
        <v>32.799999999999997</v>
      </c>
      <c r="H53" s="74">
        <v>838</v>
      </c>
      <c r="I53" s="69">
        <v>26.4</v>
      </c>
      <c r="J53" s="69"/>
      <c r="K53" s="77">
        <v>20</v>
      </c>
      <c r="L53" s="69"/>
      <c r="M53" s="69"/>
      <c r="N53" s="69"/>
      <c r="O53" s="77">
        <v>1.1000000000000001</v>
      </c>
      <c r="P53" s="69">
        <v>3.78</v>
      </c>
      <c r="Q53" s="71"/>
      <c r="R53" s="81">
        <v>32.799999999999997</v>
      </c>
      <c r="S53" s="71">
        <v>1.1000000000000001</v>
      </c>
      <c r="T53" s="69"/>
      <c r="U53" s="71"/>
      <c r="V53" s="34">
        <v>0</v>
      </c>
      <c r="W53" s="69">
        <v>0.65935483870967737</v>
      </c>
      <c r="X53" s="69"/>
      <c r="Y53" s="81">
        <f t="shared" si="0"/>
        <v>96.085918854415269</v>
      </c>
      <c r="Z53" s="90">
        <f>100*(I53-S53)/I53</f>
        <v>95.833333333333314</v>
      </c>
      <c r="AA53" s="90"/>
      <c r="AB53" s="90"/>
      <c r="AC53" s="70"/>
    </row>
    <row r="54" spans="2:29">
      <c r="B54" s="76">
        <v>43245</v>
      </c>
      <c r="C54" s="69">
        <v>0</v>
      </c>
      <c r="D54" s="77">
        <v>6.8</v>
      </c>
      <c r="E54" s="74">
        <v>2797.05</v>
      </c>
      <c r="F54" s="88">
        <v>14.53</v>
      </c>
      <c r="G54" s="74">
        <v>24.28</v>
      </c>
      <c r="H54" s="74">
        <v>819</v>
      </c>
      <c r="I54" s="69">
        <v>23.3</v>
      </c>
      <c r="J54" s="69"/>
      <c r="K54" s="77">
        <v>20</v>
      </c>
      <c r="L54" s="69"/>
      <c r="M54" s="69">
        <v>0</v>
      </c>
      <c r="N54" s="69"/>
      <c r="O54" s="77">
        <v>1.2999999999999998</v>
      </c>
      <c r="P54" s="69">
        <v>4.43</v>
      </c>
      <c r="Q54" s="71">
        <v>7.3</v>
      </c>
      <c r="R54" s="81">
        <v>32.5</v>
      </c>
      <c r="S54" s="71">
        <v>1.3</v>
      </c>
      <c r="T54" s="69"/>
      <c r="U54" s="71"/>
      <c r="V54" s="34">
        <v>0.17043478260869566</v>
      </c>
      <c r="W54" s="69">
        <v>0.36806451612903224</v>
      </c>
      <c r="X54" s="69"/>
      <c r="Y54" s="81">
        <f t="shared" si="0"/>
        <v>96.031746031746039</v>
      </c>
      <c r="Z54" s="90">
        <f>100*(I54-S54)/I54</f>
        <v>94.420600858369099</v>
      </c>
      <c r="AA54" s="90"/>
      <c r="AB54" s="90"/>
      <c r="AC54" s="70"/>
    </row>
    <row r="55" spans="2:29">
      <c r="B55" s="76">
        <v>43246</v>
      </c>
      <c r="C55" s="69">
        <v>0</v>
      </c>
      <c r="D55" s="77"/>
      <c r="E55" s="74">
        <v>2817.48</v>
      </c>
      <c r="F55" s="88"/>
      <c r="G55" s="74"/>
      <c r="H55" s="74">
        <v>842</v>
      </c>
      <c r="I55" s="69"/>
      <c r="J55" s="69"/>
      <c r="K55" s="77">
        <v>20</v>
      </c>
      <c r="L55" s="71"/>
      <c r="M55" s="71"/>
      <c r="N55" s="69"/>
      <c r="O55" s="77">
        <v>1.1499999999999999</v>
      </c>
      <c r="P55" s="71"/>
      <c r="Q55" s="71"/>
      <c r="R55" s="81">
        <v>32.299999999999997</v>
      </c>
      <c r="S55" s="71">
        <v>1.3</v>
      </c>
      <c r="T55" s="69"/>
      <c r="U55" s="71"/>
      <c r="V55" s="34"/>
      <c r="W55" s="69"/>
      <c r="X55" s="69"/>
      <c r="Y55" s="81">
        <f t="shared" si="0"/>
        <v>96.163895486935871</v>
      </c>
      <c r="Z55" s="90"/>
      <c r="AA55" s="90"/>
      <c r="AB55" s="90"/>
      <c r="AC55" s="70"/>
    </row>
    <row r="56" spans="2:29">
      <c r="B56" s="76">
        <v>43247</v>
      </c>
      <c r="C56" s="69">
        <v>0</v>
      </c>
      <c r="D56" s="77"/>
      <c r="E56" s="74">
        <v>2857.3</v>
      </c>
      <c r="F56" s="88"/>
      <c r="G56" s="74"/>
      <c r="H56" s="74">
        <v>880</v>
      </c>
      <c r="I56" s="69"/>
      <c r="J56" s="69"/>
      <c r="K56" s="77">
        <v>20</v>
      </c>
      <c r="L56" s="71"/>
      <c r="M56" s="71"/>
      <c r="N56" s="69"/>
      <c r="O56" s="77">
        <v>0.85000000000000009</v>
      </c>
      <c r="P56" s="71"/>
      <c r="Q56" s="71"/>
      <c r="R56" s="81">
        <v>41</v>
      </c>
      <c r="S56" s="71">
        <v>4.5</v>
      </c>
      <c r="T56" s="69"/>
      <c r="U56" s="71"/>
      <c r="V56" s="34"/>
      <c r="W56" s="69"/>
      <c r="X56" s="69"/>
      <c r="Y56" s="81">
        <f t="shared" si="0"/>
        <v>95.340909090909093</v>
      </c>
      <c r="Z56" s="90"/>
      <c r="AA56" s="90"/>
      <c r="AB56" s="90"/>
      <c r="AC56" s="70"/>
    </row>
    <row r="57" spans="2:29">
      <c r="B57" s="76">
        <v>43248</v>
      </c>
      <c r="C57" s="69">
        <v>0</v>
      </c>
      <c r="D57" s="77">
        <v>6.8</v>
      </c>
      <c r="E57" s="74">
        <v>2833.66</v>
      </c>
      <c r="F57" s="88">
        <v>16.760000000000002</v>
      </c>
      <c r="G57" s="74">
        <v>13.66</v>
      </c>
      <c r="H57" s="74">
        <v>955</v>
      </c>
      <c r="I57" s="69">
        <v>21.5</v>
      </c>
      <c r="J57" s="69"/>
      <c r="K57" s="77">
        <v>20</v>
      </c>
      <c r="L57" s="69"/>
      <c r="M57" s="69">
        <v>0.14225806451612905</v>
      </c>
      <c r="N57" s="69"/>
      <c r="O57" s="77">
        <v>0.9</v>
      </c>
      <c r="P57" s="69">
        <v>0</v>
      </c>
      <c r="Q57" s="71">
        <v>7.8</v>
      </c>
      <c r="R57" s="81">
        <v>52.1</v>
      </c>
      <c r="S57" s="69">
        <v>11</v>
      </c>
      <c r="T57" s="69"/>
      <c r="U57" s="69"/>
      <c r="V57" s="34">
        <v>0</v>
      </c>
      <c r="W57" s="69">
        <v>3.1612903225806455E-2</v>
      </c>
      <c r="X57" s="69"/>
      <c r="Y57" s="81">
        <f t="shared" si="0"/>
        <v>94.544502617801044</v>
      </c>
      <c r="Z57" s="90">
        <f>100*(I57-S57)/I57</f>
        <v>48.837209302325583</v>
      </c>
      <c r="AA57" s="90"/>
      <c r="AB57" s="90"/>
      <c r="AC57" s="70"/>
    </row>
    <row r="58" spans="2:29">
      <c r="B58" s="76">
        <v>43249</v>
      </c>
      <c r="C58" s="69">
        <v>10</v>
      </c>
      <c r="D58" s="77"/>
      <c r="E58" s="74">
        <v>2886.68</v>
      </c>
      <c r="F58" s="88">
        <v>12.83</v>
      </c>
      <c r="G58" s="74">
        <v>33.65</v>
      </c>
      <c r="H58" s="74">
        <v>979</v>
      </c>
      <c r="I58" s="69">
        <v>24.3</v>
      </c>
      <c r="J58" s="69"/>
      <c r="K58" s="77">
        <v>20</v>
      </c>
      <c r="L58" s="69"/>
      <c r="M58" s="69"/>
      <c r="N58" s="69"/>
      <c r="O58" s="77">
        <v>1.35</v>
      </c>
      <c r="P58" s="71"/>
      <c r="Q58" s="71"/>
      <c r="R58" s="81">
        <v>49.6</v>
      </c>
      <c r="S58" s="71">
        <v>12.9</v>
      </c>
      <c r="T58" s="69"/>
      <c r="U58" s="71"/>
      <c r="V58" s="34"/>
      <c r="W58" s="69"/>
      <c r="X58" s="69"/>
      <c r="Y58" s="81">
        <f t="shared" si="0"/>
        <v>94.933605720122571</v>
      </c>
      <c r="Z58" s="90"/>
      <c r="AA58" s="90"/>
      <c r="AB58" s="90"/>
      <c r="AC58" s="70"/>
    </row>
    <row r="59" spans="2:29">
      <c r="B59" s="76">
        <v>43250</v>
      </c>
      <c r="C59" s="69">
        <v>10</v>
      </c>
      <c r="D59" s="77">
        <v>7.1</v>
      </c>
      <c r="E59" s="74">
        <v>3022.52</v>
      </c>
      <c r="F59" s="88">
        <v>26.13</v>
      </c>
      <c r="G59" s="74">
        <v>47.93</v>
      </c>
      <c r="H59" s="74">
        <v>1017</v>
      </c>
      <c r="I59" s="69">
        <v>27.5</v>
      </c>
      <c r="J59" s="69"/>
      <c r="K59" s="77">
        <v>20</v>
      </c>
      <c r="L59" s="69"/>
      <c r="M59" s="69">
        <v>0.1829032258064516</v>
      </c>
      <c r="N59" s="69"/>
      <c r="O59" s="77">
        <v>1.55</v>
      </c>
      <c r="P59" s="69">
        <v>2.4900000000000002</v>
      </c>
      <c r="Q59" s="71">
        <v>7.4</v>
      </c>
      <c r="R59" s="81">
        <v>50.6</v>
      </c>
      <c r="S59" s="71">
        <v>14.1</v>
      </c>
      <c r="T59" s="69"/>
      <c r="U59" s="71"/>
      <c r="V59" s="34">
        <v>0</v>
      </c>
      <c r="W59" s="69">
        <v>0.95290322580645159</v>
      </c>
      <c r="X59" s="69"/>
      <c r="Y59" s="81">
        <f t="shared" si="0"/>
        <v>95.024582104228116</v>
      </c>
      <c r="Z59" s="90">
        <f>100*(I59-S59)/I59</f>
        <v>48.727272727272727</v>
      </c>
      <c r="AA59" s="90"/>
      <c r="AB59" s="90"/>
      <c r="AC59" s="75"/>
    </row>
    <row r="60" spans="2:29">
      <c r="B60" s="76">
        <v>43251</v>
      </c>
      <c r="C60" s="69">
        <v>10</v>
      </c>
      <c r="D60" s="77"/>
      <c r="E60" s="74">
        <v>3026.34</v>
      </c>
      <c r="F60" s="88">
        <v>23.33</v>
      </c>
      <c r="G60" s="74">
        <v>15.18</v>
      </c>
      <c r="H60" s="74">
        <v>1079</v>
      </c>
      <c r="I60" s="69">
        <v>26.5</v>
      </c>
      <c r="J60" s="69"/>
      <c r="K60" s="77">
        <v>20</v>
      </c>
      <c r="L60" s="69"/>
      <c r="M60" s="69"/>
      <c r="N60" s="69"/>
      <c r="O60" s="77">
        <v>1.25</v>
      </c>
      <c r="P60" s="71"/>
      <c r="Q60" s="71"/>
      <c r="R60" s="81">
        <v>38.1</v>
      </c>
      <c r="S60" s="71">
        <v>9.9</v>
      </c>
      <c r="T60" s="69"/>
      <c r="U60" s="71"/>
      <c r="V60" s="69"/>
      <c r="W60" s="69"/>
      <c r="X60" s="69"/>
      <c r="Y60" s="81">
        <f t="shared" si="0"/>
        <v>96.468952734012987</v>
      </c>
      <c r="Z60" s="90"/>
      <c r="AA60" s="90"/>
      <c r="AB60" s="90"/>
      <c r="AC60" s="70"/>
    </row>
    <row r="61" spans="2:29">
      <c r="B61" s="76">
        <v>43252</v>
      </c>
      <c r="C61" s="69">
        <v>10</v>
      </c>
      <c r="D61" s="77">
        <v>7.3</v>
      </c>
      <c r="E61" s="74">
        <v>3132.39</v>
      </c>
      <c r="F61" s="88">
        <v>21.73</v>
      </c>
      <c r="G61" s="74">
        <v>42.9</v>
      </c>
      <c r="H61" s="74">
        <v>1081</v>
      </c>
      <c r="I61" s="71">
        <v>27.9</v>
      </c>
      <c r="J61" s="69"/>
      <c r="K61" s="77">
        <v>20</v>
      </c>
      <c r="L61" s="69"/>
      <c r="M61" s="69">
        <v>0.25516129032258061</v>
      </c>
      <c r="N61" s="69"/>
      <c r="O61" s="77">
        <v>1.2000000000000002</v>
      </c>
      <c r="P61" s="69">
        <v>2.41</v>
      </c>
      <c r="Q61" s="71"/>
      <c r="R61" s="81">
        <v>41.3</v>
      </c>
      <c r="S61" s="71">
        <v>0.8</v>
      </c>
      <c r="T61" s="69"/>
      <c r="U61" s="71"/>
      <c r="V61" s="69">
        <v>1.5</v>
      </c>
      <c r="W61" s="69">
        <v>3.3</v>
      </c>
      <c r="X61" s="69"/>
      <c r="Y61" s="81">
        <f t="shared" si="0"/>
        <v>96.179463459759489</v>
      </c>
      <c r="Z61" s="90">
        <f>100*(I61-S61)/I61</f>
        <v>97.132616487455209</v>
      </c>
      <c r="AA61" s="90"/>
      <c r="AB61" s="90"/>
      <c r="AC61" s="70"/>
    </row>
    <row r="62" spans="2:29">
      <c r="B62" s="76">
        <v>43253</v>
      </c>
      <c r="C62" s="69">
        <v>10</v>
      </c>
      <c r="D62" s="77"/>
      <c r="E62" s="74">
        <v>3139.78</v>
      </c>
      <c r="F62" s="88"/>
      <c r="G62" s="74"/>
      <c r="H62" s="74">
        <v>980</v>
      </c>
      <c r="I62" s="71"/>
      <c r="J62" s="69"/>
      <c r="K62" s="77">
        <v>20</v>
      </c>
      <c r="L62" s="69"/>
      <c r="M62" s="69"/>
      <c r="N62" s="69"/>
      <c r="O62" s="77">
        <v>2.5499999999999998</v>
      </c>
      <c r="P62" s="71"/>
      <c r="Q62" s="71"/>
      <c r="R62" s="81">
        <v>42.2</v>
      </c>
      <c r="S62" s="71">
        <v>16.399999999999999</v>
      </c>
      <c r="T62" s="69"/>
      <c r="U62" s="71"/>
      <c r="V62" s="71"/>
      <c r="W62" s="69"/>
      <c r="X62" s="69"/>
      <c r="Y62" s="81">
        <f t="shared" si="0"/>
        <v>95.693877551020407</v>
      </c>
      <c r="Z62" s="90"/>
      <c r="AA62" s="90"/>
      <c r="AB62" s="90"/>
      <c r="AC62" s="70"/>
    </row>
    <row r="63" spans="2:29">
      <c r="B63" s="76">
        <v>43254</v>
      </c>
      <c r="C63" s="69">
        <v>10</v>
      </c>
      <c r="D63" s="77"/>
      <c r="E63" s="74">
        <v>3031.69</v>
      </c>
      <c r="F63" s="88"/>
      <c r="G63" s="74"/>
      <c r="H63" s="74">
        <v>860</v>
      </c>
      <c r="I63" s="71"/>
      <c r="J63" s="69"/>
      <c r="K63" s="77">
        <v>20</v>
      </c>
      <c r="L63" s="69"/>
      <c r="M63" s="69"/>
      <c r="N63" s="69"/>
      <c r="O63" s="77">
        <v>1.85</v>
      </c>
      <c r="P63" s="71"/>
      <c r="Q63" s="71"/>
      <c r="R63" s="81">
        <v>34.799999999999997</v>
      </c>
      <c r="S63" s="71">
        <v>10.8</v>
      </c>
      <c r="T63" s="69"/>
      <c r="U63" s="71"/>
      <c r="V63" s="71"/>
      <c r="W63" s="69"/>
      <c r="X63" s="69"/>
      <c r="Y63" s="81">
        <f t="shared" si="0"/>
        <v>95.953488372093034</v>
      </c>
      <c r="Z63" s="90"/>
      <c r="AA63" s="90"/>
      <c r="AB63" s="90"/>
      <c r="AC63" s="70"/>
    </row>
    <row r="64" spans="2:29">
      <c r="B64" s="76">
        <v>43255</v>
      </c>
      <c r="C64" s="69">
        <v>10</v>
      </c>
      <c r="D64" s="77">
        <v>6.4</v>
      </c>
      <c r="E64" s="74">
        <v>2626.68</v>
      </c>
      <c r="F64" s="88">
        <v>16.22</v>
      </c>
      <c r="G64" s="74">
        <v>17.350000000000001</v>
      </c>
      <c r="H64" s="74">
        <v>796</v>
      </c>
      <c r="I64" s="71">
        <v>20.100000000000001</v>
      </c>
      <c r="J64" s="69"/>
      <c r="K64" s="77">
        <v>20</v>
      </c>
      <c r="L64" s="69"/>
      <c r="M64" s="69"/>
      <c r="N64" s="69"/>
      <c r="O64" s="77">
        <v>1.4</v>
      </c>
      <c r="P64" s="71">
        <v>4.9000000000000004</v>
      </c>
      <c r="Q64" s="71">
        <v>7.4</v>
      </c>
      <c r="R64" s="81">
        <v>31.1</v>
      </c>
      <c r="S64" s="71">
        <v>9.4</v>
      </c>
      <c r="T64" s="69"/>
      <c r="U64" s="71"/>
      <c r="V64" s="69">
        <v>0</v>
      </c>
      <c r="W64" s="69">
        <v>0</v>
      </c>
      <c r="X64" s="69"/>
      <c r="Y64" s="81">
        <f t="shared" si="0"/>
        <v>96.0929648241206</v>
      </c>
      <c r="Z64" s="90">
        <f>100*(I64-S64)/I64</f>
        <v>53.233830845771138</v>
      </c>
      <c r="AA64" s="90"/>
      <c r="AB64" s="90"/>
      <c r="AC64" s="70"/>
    </row>
    <row r="65" spans="2:29">
      <c r="B65" s="76">
        <v>43256</v>
      </c>
      <c r="C65" s="69">
        <v>10</v>
      </c>
      <c r="D65" s="77"/>
      <c r="E65" s="74">
        <v>2877.31</v>
      </c>
      <c r="F65" s="88">
        <v>21.14</v>
      </c>
      <c r="G65" s="74">
        <v>21.69</v>
      </c>
      <c r="H65" s="74">
        <v>906</v>
      </c>
      <c r="I65" s="71">
        <v>26.4</v>
      </c>
      <c r="J65" s="69"/>
      <c r="K65" s="77">
        <v>20</v>
      </c>
      <c r="L65" s="69"/>
      <c r="M65" s="69"/>
      <c r="N65" s="69"/>
      <c r="O65" s="77">
        <v>1.6</v>
      </c>
      <c r="P65" s="71"/>
      <c r="Q65" s="71"/>
      <c r="R65" s="81">
        <v>36.9</v>
      </c>
      <c r="S65" s="71">
        <v>10.4</v>
      </c>
      <c r="T65" s="69"/>
      <c r="U65" s="71"/>
      <c r="V65" s="71"/>
      <c r="W65" s="69"/>
      <c r="X65" s="69"/>
      <c r="Y65" s="81">
        <f t="shared" si="0"/>
        <v>95.927152317880797</v>
      </c>
      <c r="Z65" s="90"/>
      <c r="AA65" s="90"/>
      <c r="AB65" s="90"/>
      <c r="AC65" s="70"/>
    </row>
    <row r="66" spans="2:29">
      <c r="B66" s="76">
        <v>43257</v>
      </c>
      <c r="C66" s="69">
        <v>10</v>
      </c>
      <c r="D66" s="77">
        <v>7.1</v>
      </c>
      <c r="E66" s="74">
        <v>2580.04</v>
      </c>
      <c r="F66" s="88">
        <v>23</v>
      </c>
      <c r="G66" s="74">
        <v>53.44</v>
      </c>
      <c r="H66" s="74">
        <v>990</v>
      </c>
      <c r="I66" s="71">
        <v>27.6</v>
      </c>
      <c r="J66" s="69"/>
      <c r="K66" s="77">
        <v>20</v>
      </c>
      <c r="L66" s="69"/>
      <c r="M66" s="69">
        <v>0</v>
      </c>
      <c r="N66" s="69"/>
      <c r="O66" s="77">
        <v>1.7</v>
      </c>
      <c r="P66" s="71">
        <v>2.9</v>
      </c>
      <c r="Q66" s="71">
        <v>7.6</v>
      </c>
      <c r="R66" s="81">
        <v>36</v>
      </c>
      <c r="S66" s="71">
        <v>11.9</v>
      </c>
      <c r="T66" s="69"/>
      <c r="U66" s="71"/>
      <c r="V66" s="69">
        <v>0</v>
      </c>
      <c r="W66" s="69">
        <v>0</v>
      </c>
      <c r="X66" s="69"/>
      <c r="Y66" s="81">
        <f t="shared" si="0"/>
        <v>96.36363636363636</v>
      </c>
      <c r="Z66" s="90">
        <f>100*(I66-S66)/I66</f>
        <v>56.884057971014492</v>
      </c>
      <c r="AA66" s="90"/>
      <c r="AB66" s="90"/>
      <c r="AC66" s="70"/>
    </row>
    <row r="67" spans="2:29">
      <c r="B67" s="76">
        <v>43258</v>
      </c>
      <c r="C67" s="69">
        <v>10</v>
      </c>
      <c r="D67" s="77"/>
      <c r="E67" s="74">
        <v>2796.75</v>
      </c>
      <c r="F67" s="88">
        <v>23.08</v>
      </c>
      <c r="G67" s="74">
        <v>62.54</v>
      </c>
      <c r="H67" s="74">
        <v>850</v>
      </c>
      <c r="I67" s="71">
        <v>19.899999999999999</v>
      </c>
      <c r="J67" s="69"/>
      <c r="K67" s="77">
        <v>20</v>
      </c>
      <c r="L67" s="69"/>
      <c r="M67" s="69"/>
      <c r="N67" s="69"/>
      <c r="O67" s="77">
        <v>1.7999999999999998</v>
      </c>
      <c r="P67" s="71"/>
      <c r="Q67" s="71"/>
      <c r="R67" s="81">
        <v>32.4</v>
      </c>
      <c r="S67" s="71">
        <v>6.2</v>
      </c>
      <c r="T67" s="71"/>
      <c r="U67" s="71"/>
      <c r="V67" s="71"/>
      <c r="W67" s="71"/>
      <c r="X67" s="69"/>
      <c r="Y67" s="81">
        <f t="shared" si="0"/>
        <v>96.188235294117646</v>
      </c>
      <c r="Z67" s="90"/>
      <c r="AA67" s="90"/>
      <c r="AB67" s="90"/>
      <c r="AC67" s="70"/>
    </row>
    <row r="68" spans="2:29">
      <c r="B68" s="76">
        <v>43259</v>
      </c>
      <c r="C68" s="69">
        <v>10</v>
      </c>
      <c r="D68" s="77">
        <v>6.5</v>
      </c>
      <c r="E68" s="74">
        <v>2652</v>
      </c>
      <c r="F68" s="88">
        <v>21.1</v>
      </c>
      <c r="G68" s="74">
        <v>37.49</v>
      </c>
      <c r="H68" s="74">
        <v>938</v>
      </c>
      <c r="I68" s="71">
        <v>20.8</v>
      </c>
      <c r="J68" s="69"/>
      <c r="K68" s="77">
        <v>20</v>
      </c>
      <c r="L68" s="69"/>
      <c r="M68" s="69">
        <v>7.4516129032258072E-2</v>
      </c>
      <c r="N68" s="69"/>
      <c r="O68" s="77">
        <v>2</v>
      </c>
      <c r="P68" s="69">
        <v>4.13</v>
      </c>
      <c r="Q68" s="71">
        <v>7.1</v>
      </c>
      <c r="R68" s="81">
        <v>31.8</v>
      </c>
      <c r="S68" s="71">
        <v>1.8</v>
      </c>
      <c r="T68" s="69"/>
      <c r="U68" s="71"/>
      <c r="V68" s="69">
        <v>0</v>
      </c>
      <c r="W68" s="69">
        <v>7.6638709677419348</v>
      </c>
      <c r="X68" s="69"/>
      <c r="Y68" s="81">
        <f t="shared" si="0"/>
        <v>96.609808102345411</v>
      </c>
      <c r="Z68" s="90">
        <f>100*(I68-S68)/I68</f>
        <v>91.34615384615384</v>
      </c>
      <c r="AA68" s="90"/>
      <c r="AB68" s="90"/>
      <c r="AC68" s="70"/>
    </row>
    <row r="69" spans="2:29">
      <c r="B69" s="76">
        <v>43260</v>
      </c>
      <c r="C69" s="69">
        <v>10</v>
      </c>
      <c r="D69" s="77"/>
      <c r="E69" s="74">
        <v>2619.59</v>
      </c>
      <c r="F69" s="88"/>
      <c r="G69" s="74"/>
      <c r="H69" s="74">
        <v>901</v>
      </c>
      <c r="I69" s="71"/>
      <c r="J69" s="69"/>
      <c r="K69" s="77">
        <v>20</v>
      </c>
      <c r="L69" s="71"/>
      <c r="M69" s="71"/>
      <c r="N69" s="69"/>
      <c r="O69" s="77">
        <v>2.25</v>
      </c>
      <c r="P69" s="71"/>
      <c r="Q69" s="71"/>
      <c r="R69" s="81">
        <v>38.5</v>
      </c>
      <c r="S69" s="69">
        <v>1</v>
      </c>
      <c r="T69" s="71"/>
      <c r="U69" s="69"/>
      <c r="V69" s="71"/>
      <c r="W69" s="71"/>
      <c r="X69" s="69"/>
      <c r="Y69" s="81">
        <f t="shared" si="0"/>
        <v>95.72697003329634</v>
      </c>
      <c r="Z69" s="90"/>
      <c r="AA69" s="90"/>
      <c r="AB69" s="90"/>
      <c r="AC69" s="70"/>
    </row>
    <row r="70" spans="2:29">
      <c r="B70" s="76">
        <v>43261</v>
      </c>
      <c r="C70" s="69">
        <v>10</v>
      </c>
      <c r="D70" s="77"/>
      <c r="E70" s="74">
        <v>2665.63</v>
      </c>
      <c r="F70" s="88"/>
      <c r="G70" s="74"/>
      <c r="H70" s="74">
        <v>895</v>
      </c>
      <c r="I70" s="71"/>
      <c r="J70" s="69"/>
      <c r="K70" s="77">
        <v>20</v>
      </c>
      <c r="L70" s="71"/>
      <c r="M70" s="71"/>
      <c r="N70" s="69"/>
      <c r="O70" s="77">
        <v>2.5</v>
      </c>
      <c r="P70" s="71"/>
      <c r="Q70" s="71"/>
      <c r="R70" s="81">
        <v>35.700000000000003</v>
      </c>
      <c r="S70" s="69">
        <v>1</v>
      </c>
      <c r="T70" s="71"/>
      <c r="U70" s="69"/>
      <c r="V70" s="71"/>
      <c r="W70" s="71"/>
      <c r="X70" s="69"/>
      <c r="Y70" s="81">
        <f t="shared" ref="Y70:Y133" si="2">(H70-R70)/H70*100</f>
        <v>96.011173184357531</v>
      </c>
      <c r="Z70" s="90"/>
      <c r="AA70" s="90"/>
      <c r="AB70" s="90"/>
      <c r="AC70" s="70"/>
    </row>
    <row r="71" spans="2:29">
      <c r="B71" s="76">
        <v>43262</v>
      </c>
      <c r="C71" s="69">
        <v>10</v>
      </c>
      <c r="D71" s="77">
        <v>7.8</v>
      </c>
      <c r="E71" s="74">
        <v>2690.62</v>
      </c>
      <c r="F71" s="88">
        <v>0</v>
      </c>
      <c r="G71" s="74">
        <v>54.73</v>
      </c>
      <c r="H71" s="74">
        <v>1010</v>
      </c>
      <c r="I71" s="71">
        <v>21.3</v>
      </c>
      <c r="J71" s="69"/>
      <c r="K71" s="77">
        <v>20</v>
      </c>
      <c r="L71" s="69"/>
      <c r="M71" s="69">
        <v>0.72032258064516119</v>
      </c>
      <c r="N71" s="69"/>
      <c r="O71" s="77">
        <v>2.2999999999999998</v>
      </c>
      <c r="P71" s="69">
        <v>2.2200000000000002</v>
      </c>
      <c r="Q71" s="71">
        <v>7.3</v>
      </c>
      <c r="R71" s="81">
        <v>33.1</v>
      </c>
      <c r="S71" s="71">
        <v>1.1000000000000001</v>
      </c>
      <c r="T71" s="69"/>
      <c r="U71" s="71"/>
      <c r="V71" s="69">
        <v>0.72032258064516119</v>
      </c>
      <c r="W71" s="69">
        <v>10.933548387096774</v>
      </c>
      <c r="X71" s="69"/>
      <c r="Y71" s="81">
        <f t="shared" si="2"/>
        <v>96.722772277227719</v>
      </c>
      <c r="Z71" s="90">
        <f>100*(I71-S71)/I71</f>
        <v>94.835680751173712</v>
      </c>
      <c r="AA71" s="90"/>
      <c r="AB71" s="90"/>
      <c r="AC71" s="70"/>
    </row>
    <row r="72" spans="2:29">
      <c r="B72" s="76">
        <v>43263</v>
      </c>
      <c r="C72" s="69">
        <v>10</v>
      </c>
      <c r="D72" s="77"/>
      <c r="E72" s="74">
        <v>2784.99</v>
      </c>
      <c r="F72" s="88">
        <v>14.54</v>
      </c>
      <c r="G72" s="74">
        <v>24.19</v>
      </c>
      <c r="H72" s="74">
        <v>880</v>
      </c>
      <c r="I72" s="71">
        <v>21.8</v>
      </c>
      <c r="J72" s="69"/>
      <c r="K72" s="77">
        <v>20</v>
      </c>
      <c r="L72" s="69"/>
      <c r="M72" s="69"/>
      <c r="N72" s="69"/>
      <c r="O72" s="77">
        <v>1.55</v>
      </c>
      <c r="P72" s="71"/>
      <c r="Q72" s="71"/>
      <c r="R72" s="81">
        <v>34.1</v>
      </c>
      <c r="S72" s="71">
        <v>1.8</v>
      </c>
      <c r="T72" s="71"/>
      <c r="U72" s="71"/>
      <c r="V72" s="71"/>
      <c r="W72" s="71"/>
      <c r="X72" s="69"/>
      <c r="Y72" s="81">
        <f t="shared" si="2"/>
        <v>96.125</v>
      </c>
      <c r="Z72" s="90"/>
      <c r="AA72" s="90"/>
      <c r="AB72" s="90"/>
      <c r="AC72" s="70"/>
    </row>
    <row r="73" spans="2:29">
      <c r="B73" s="76">
        <v>43264</v>
      </c>
      <c r="C73" s="69">
        <v>10</v>
      </c>
      <c r="D73" s="77">
        <v>7.3</v>
      </c>
      <c r="E73" s="74">
        <v>2706.11</v>
      </c>
      <c r="F73" s="88">
        <v>10.37</v>
      </c>
      <c r="G73" s="74">
        <v>42.76</v>
      </c>
      <c r="H73" s="74">
        <v>805</v>
      </c>
      <c r="I73" s="71">
        <v>22.5</v>
      </c>
      <c r="J73" s="69"/>
      <c r="K73" s="77">
        <v>20</v>
      </c>
      <c r="L73" s="69"/>
      <c r="M73" s="69">
        <v>0.16935483870967741</v>
      </c>
      <c r="N73" s="69"/>
      <c r="O73" s="77">
        <v>1.2999999999999998</v>
      </c>
      <c r="P73" s="69">
        <v>2.85</v>
      </c>
      <c r="Q73" s="71">
        <v>7.4</v>
      </c>
      <c r="R73" s="81">
        <v>35.799999999999997</v>
      </c>
      <c r="S73" s="71">
        <v>3.3</v>
      </c>
      <c r="T73" s="69"/>
      <c r="U73" s="71"/>
      <c r="V73" s="69">
        <v>1.8</v>
      </c>
      <c r="W73" s="69">
        <v>12.5</v>
      </c>
      <c r="X73" s="69"/>
      <c r="Y73" s="81">
        <f t="shared" si="2"/>
        <v>95.552795031055908</v>
      </c>
      <c r="Z73" s="90">
        <f>100*(I73-S73)/I73</f>
        <v>85.333333333333329</v>
      </c>
      <c r="AA73" s="90"/>
      <c r="AB73" s="90"/>
      <c r="AC73" s="78"/>
    </row>
    <row r="74" spans="2:29">
      <c r="B74" s="107">
        <v>43265</v>
      </c>
      <c r="C74" s="84">
        <v>10</v>
      </c>
      <c r="D74" s="83"/>
      <c r="E74" s="74">
        <v>2495.42</v>
      </c>
      <c r="F74" s="88">
        <v>3.69</v>
      </c>
      <c r="G74" s="74">
        <v>51.88</v>
      </c>
      <c r="H74" s="108">
        <v>883</v>
      </c>
      <c r="I74" s="79">
        <v>23.3</v>
      </c>
      <c r="J74" s="84"/>
      <c r="K74" s="83">
        <v>20</v>
      </c>
      <c r="L74" s="84"/>
      <c r="M74" s="84"/>
      <c r="N74" s="69"/>
      <c r="O74" s="83">
        <v>1.2</v>
      </c>
      <c r="P74" s="79"/>
      <c r="Q74" s="79"/>
      <c r="R74" s="109">
        <v>37</v>
      </c>
      <c r="S74" s="79">
        <v>6.4</v>
      </c>
      <c r="T74" s="79"/>
      <c r="U74" s="79"/>
      <c r="V74" s="79"/>
      <c r="W74" s="79"/>
      <c r="X74" s="69"/>
      <c r="Y74" s="81">
        <f t="shared" si="2"/>
        <v>95.809739524348814</v>
      </c>
      <c r="Z74" s="110"/>
      <c r="AA74" s="90"/>
      <c r="AB74" s="110"/>
      <c r="AC74" s="70"/>
    </row>
    <row r="75" spans="2:29" s="111" customFormat="1">
      <c r="B75" s="73">
        <v>43266</v>
      </c>
      <c r="C75" s="69">
        <v>10</v>
      </c>
      <c r="D75" s="77">
        <v>7.5</v>
      </c>
      <c r="E75" s="74">
        <v>2227.0300000000002</v>
      </c>
      <c r="F75" s="88">
        <v>11.85</v>
      </c>
      <c r="G75" s="74">
        <v>93.58</v>
      </c>
      <c r="H75" s="74">
        <v>785</v>
      </c>
      <c r="I75" s="69">
        <v>24.2</v>
      </c>
      <c r="J75" s="69"/>
      <c r="K75" s="77">
        <v>20</v>
      </c>
      <c r="L75" s="69"/>
      <c r="M75" s="69">
        <v>0</v>
      </c>
      <c r="N75" s="69"/>
      <c r="O75" s="77">
        <v>1.35</v>
      </c>
      <c r="P75" s="69">
        <v>1.7</v>
      </c>
      <c r="Q75" s="69">
        <v>7.5</v>
      </c>
      <c r="R75" s="81">
        <v>38.299999999999997</v>
      </c>
      <c r="S75" s="69">
        <v>9.6999999999999993</v>
      </c>
      <c r="T75" s="69"/>
      <c r="U75" s="69"/>
      <c r="V75" s="69">
        <v>0.4</v>
      </c>
      <c r="W75" s="69">
        <v>1.3</v>
      </c>
      <c r="X75" s="69"/>
      <c r="Y75" s="81">
        <f t="shared" si="2"/>
        <v>95.121019108280251</v>
      </c>
      <c r="Z75" s="90">
        <f>100*(I75-S75)/I75</f>
        <v>59.917355371900825</v>
      </c>
      <c r="AA75" s="90"/>
      <c r="AB75" s="90"/>
    </row>
    <row r="76" spans="2:29">
      <c r="B76" s="112">
        <v>43267</v>
      </c>
      <c r="C76" s="80">
        <v>10</v>
      </c>
      <c r="D76" s="85"/>
      <c r="E76" s="74">
        <v>1660.09</v>
      </c>
      <c r="F76" s="88"/>
      <c r="G76" s="74"/>
      <c r="H76" s="113">
        <v>620</v>
      </c>
      <c r="I76" s="114"/>
      <c r="J76" s="80"/>
      <c r="K76" s="85">
        <v>20</v>
      </c>
      <c r="L76" s="114"/>
      <c r="M76" s="114"/>
      <c r="N76" s="69"/>
      <c r="O76" s="85">
        <v>1.75</v>
      </c>
      <c r="P76" s="114"/>
      <c r="Q76" s="114"/>
      <c r="R76" s="115">
        <v>30.7</v>
      </c>
      <c r="S76" s="114">
        <v>9.6</v>
      </c>
      <c r="T76" s="114"/>
      <c r="U76" s="114"/>
      <c r="V76" s="114"/>
      <c r="W76" s="114"/>
      <c r="X76" s="69"/>
      <c r="Y76" s="81">
        <f t="shared" si="2"/>
        <v>95.048387096774192</v>
      </c>
      <c r="Z76" s="116"/>
      <c r="AA76" s="90"/>
      <c r="AB76" s="116"/>
      <c r="AC76" s="111"/>
    </row>
    <row r="77" spans="2:29">
      <c r="B77" s="76">
        <v>43268</v>
      </c>
      <c r="C77" s="69">
        <v>10</v>
      </c>
      <c r="D77" s="77"/>
      <c r="E77" s="74">
        <v>2522.88</v>
      </c>
      <c r="F77" s="88"/>
      <c r="G77" s="74"/>
      <c r="H77" s="74">
        <v>582</v>
      </c>
      <c r="I77" s="71"/>
      <c r="J77" s="69"/>
      <c r="K77" s="77">
        <v>20</v>
      </c>
      <c r="L77" s="71"/>
      <c r="M77" s="71"/>
      <c r="N77" s="69"/>
      <c r="O77" s="77">
        <v>1.4</v>
      </c>
      <c r="P77" s="71"/>
      <c r="Q77" s="71"/>
      <c r="R77" s="81">
        <v>28.6</v>
      </c>
      <c r="S77" s="71">
        <v>6.9</v>
      </c>
      <c r="T77" s="71"/>
      <c r="U77" s="71"/>
      <c r="V77" s="71"/>
      <c r="W77" s="71"/>
      <c r="X77" s="69"/>
      <c r="Y77" s="81">
        <f t="shared" si="2"/>
        <v>95.085910652920958</v>
      </c>
      <c r="Z77" s="90"/>
      <c r="AA77" s="90"/>
      <c r="AB77" s="90"/>
      <c r="AC77" s="70"/>
    </row>
    <row r="78" spans="2:29">
      <c r="B78" s="76">
        <v>43269</v>
      </c>
      <c r="C78" s="69">
        <v>10</v>
      </c>
      <c r="D78" s="77">
        <v>7.4</v>
      </c>
      <c r="E78" s="74">
        <v>1198.6500000000001</v>
      </c>
      <c r="F78" s="88">
        <v>20.37</v>
      </c>
      <c r="G78" s="74">
        <v>46.88</v>
      </c>
      <c r="H78" s="74">
        <v>553</v>
      </c>
      <c r="I78" s="71">
        <v>22.3</v>
      </c>
      <c r="J78" s="69"/>
      <c r="K78" s="77">
        <v>20</v>
      </c>
      <c r="L78" s="69"/>
      <c r="M78" s="69">
        <v>0.22806451612903228</v>
      </c>
      <c r="N78" s="69"/>
      <c r="O78" s="77">
        <v>1.85</v>
      </c>
      <c r="P78" s="69">
        <v>2.98</v>
      </c>
      <c r="Q78" s="71">
        <v>7.2</v>
      </c>
      <c r="R78" s="81">
        <v>28.4</v>
      </c>
      <c r="S78" s="71">
        <v>2.9</v>
      </c>
      <c r="T78" s="69"/>
      <c r="U78" s="71"/>
      <c r="V78" s="69">
        <v>0</v>
      </c>
      <c r="W78" s="69">
        <v>1.0951612903225805</v>
      </c>
      <c r="X78" s="69"/>
      <c r="Y78" s="81">
        <f t="shared" si="2"/>
        <v>94.86437613019892</v>
      </c>
      <c r="Z78" s="90">
        <f>100*(I78-S78)/I78</f>
        <v>86.995515695067269</v>
      </c>
      <c r="AA78" s="90"/>
      <c r="AB78" s="90"/>
      <c r="AC78" s="70"/>
    </row>
    <row r="79" spans="2:29">
      <c r="B79" s="76">
        <v>43270</v>
      </c>
      <c r="C79" s="69">
        <v>10</v>
      </c>
      <c r="D79" s="77"/>
      <c r="E79" s="74">
        <v>1156.78</v>
      </c>
      <c r="F79" s="88">
        <v>9.9700000000000006</v>
      </c>
      <c r="G79" s="74">
        <v>125</v>
      </c>
      <c r="H79" s="74">
        <v>598</v>
      </c>
      <c r="I79" s="71">
        <v>22.6</v>
      </c>
      <c r="J79" s="69"/>
      <c r="K79" s="77">
        <v>20</v>
      </c>
      <c r="L79" s="69"/>
      <c r="M79" s="69"/>
      <c r="N79" s="69"/>
      <c r="O79" s="77">
        <v>1.6</v>
      </c>
      <c r="P79" s="71"/>
      <c r="Q79" s="71"/>
      <c r="R79" s="81">
        <v>25.9</v>
      </c>
      <c r="S79" s="71">
        <v>0.8</v>
      </c>
      <c r="T79" s="71"/>
      <c r="U79" s="71"/>
      <c r="V79" s="71"/>
      <c r="W79" s="71"/>
      <c r="X79" s="69"/>
      <c r="Y79" s="81">
        <f t="shared" si="2"/>
        <v>95.668896321070235</v>
      </c>
      <c r="Z79" s="90"/>
      <c r="AA79" s="90"/>
      <c r="AB79" s="90"/>
      <c r="AC79" s="111"/>
    </row>
    <row r="80" spans="2:29">
      <c r="B80" s="76">
        <v>43271</v>
      </c>
      <c r="C80" s="69">
        <v>10</v>
      </c>
      <c r="D80" s="77">
        <v>7.6</v>
      </c>
      <c r="E80" s="74">
        <v>1018.4</v>
      </c>
      <c r="F80" s="88">
        <v>3.26</v>
      </c>
      <c r="G80" s="74">
        <v>74.3</v>
      </c>
      <c r="H80" s="74">
        <v>437</v>
      </c>
      <c r="I80" s="71">
        <v>17.7</v>
      </c>
      <c r="J80" s="69"/>
      <c r="K80" s="77">
        <v>20</v>
      </c>
      <c r="L80" s="69"/>
      <c r="M80" s="69">
        <v>0.13322580645161289</v>
      </c>
      <c r="N80" s="69"/>
      <c r="O80" s="77">
        <v>2.1</v>
      </c>
      <c r="P80" s="69">
        <v>3.59</v>
      </c>
      <c r="Q80" s="71">
        <v>7.1</v>
      </c>
      <c r="R80" s="81">
        <v>30.3</v>
      </c>
      <c r="S80" s="71">
        <v>1.8</v>
      </c>
      <c r="T80" s="69"/>
      <c r="U80" s="71"/>
      <c r="V80" s="69">
        <v>0</v>
      </c>
      <c r="W80" s="69">
        <v>19.710645161290326</v>
      </c>
      <c r="X80" s="69"/>
      <c r="Y80" s="81">
        <f t="shared" si="2"/>
        <v>93.066361556064066</v>
      </c>
      <c r="Z80" s="90">
        <f>100*(I80-S80)/I80</f>
        <v>89.830508474576263</v>
      </c>
      <c r="AA80" s="90"/>
      <c r="AB80" s="90"/>
      <c r="AC80" s="70"/>
    </row>
    <row r="81" spans="2:29">
      <c r="B81" s="76">
        <v>43272</v>
      </c>
      <c r="C81" s="69">
        <v>10</v>
      </c>
      <c r="D81" s="77"/>
      <c r="E81" s="74">
        <v>857.57799999999997</v>
      </c>
      <c r="F81" s="88">
        <v>3.52</v>
      </c>
      <c r="G81" s="74">
        <v>22.3</v>
      </c>
      <c r="H81" s="74">
        <v>536</v>
      </c>
      <c r="I81" s="71">
        <v>14.7</v>
      </c>
      <c r="J81" s="69"/>
      <c r="K81" s="77">
        <v>20</v>
      </c>
      <c r="L81" s="69"/>
      <c r="M81" s="69"/>
      <c r="N81" s="69"/>
      <c r="O81" s="77">
        <v>2.5499999999999998</v>
      </c>
      <c r="P81" s="71"/>
      <c r="Q81" s="71"/>
      <c r="R81" s="81">
        <v>28</v>
      </c>
      <c r="S81" s="71">
        <v>0.4</v>
      </c>
      <c r="T81" s="71"/>
      <c r="U81" s="71"/>
      <c r="V81" s="71"/>
      <c r="W81" s="71"/>
      <c r="X81" s="69"/>
      <c r="Y81" s="81">
        <f t="shared" si="2"/>
        <v>94.776119402985074</v>
      </c>
      <c r="Z81" s="90"/>
      <c r="AA81" s="90"/>
      <c r="AB81" s="90"/>
      <c r="AC81" s="70"/>
    </row>
    <row r="82" spans="2:29">
      <c r="B82" s="76">
        <v>43273</v>
      </c>
      <c r="C82" s="69">
        <v>10</v>
      </c>
      <c r="D82" s="77">
        <v>7.8</v>
      </c>
      <c r="E82" s="74">
        <v>879.99599999999998</v>
      </c>
      <c r="F82" s="88">
        <v>1.42</v>
      </c>
      <c r="G82" s="74">
        <v>35.33</v>
      </c>
      <c r="H82" s="74">
        <v>912</v>
      </c>
      <c r="I82" s="71">
        <v>14.9</v>
      </c>
      <c r="J82" s="69"/>
      <c r="K82" s="77">
        <v>20</v>
      </c>
      <c r="L82" s="69"/>
      <c r="M82" s="69">
        <v>1.0454838709677419</v>
      </c>
      <c r="N82" s="69"/>
      <c r="O82" s="77">
        <v>2.95</v>
      </c>
      <c r="P82" s="69">
        <v>3.91</v>
      </c>
      <c r="Q82" s="69">
        <v>7</v>
      </c>
      <c r="R82" s="81">
        <v>28.7</v>
      </c>
      <c r="S82" s="72">
        <v>0.1</v>
      </c>
      <c r="T82" s="69"/>
      <c r="U82" s="72"/>
      <c r="V82" s="69">
        <v>0</v>
      </c>
      <c r="W82" s="69">
        <v>16.646451612903224</v>
      </c>
      <c r="X82" s="69"/>
      <c r="Y82" s="81">
        <f t="shared" si="2"/>
        <v>96.853070175438589</v>
      </c>
      <c r="Z82" s="90">
        <f>100*(I82-S82)/I82</f>
        <v>99.328859060402678</v>
      </c>
      <c r="AA82" s="90"/>
      <c r="AB82" s="90"/>
      <c r="AC82" s="70"/>
    </row>
    <row r="83" spans="2:29">
      <c r="B83" s="76">
        <v>43274</v>
      </c>
      <c r="C83" s="69">
        <v>10</v>
      </c>
      <c r="D83" s="77"/>
      <c r="E83" s="74">
        <v>947.40200000000004</v>
      </c>
      <c r="F83" s="88"/>
      <c r="G83" s="74"/>
      <c r="H83" s="74">
        <v>908</v>
      </c>
      <c r="I83" s="71"/>
      <c r="J83" s="69"/>
      <c r="K83" s="77">
        <v>20</v>
      </c>
      <c r="L83" s="69"/>
      <c r="M83" s="69"/>
      <c r="N83" s="69"/>
      <c r="O83" s="77">
        <v>3.1500000000000004</v>
      </c>
      <c r="P83" s="71"/>
      <c r="Q83" s="71"/>
      <c r="R83" s="81">
        <v>33.9</v>
      </c>
      <c r="S83" s="71">
        <v>0.4</v>
      </c>
      <c r="T83" s="71"/>
      <c r="U83" s="71"/>
      <c r="V83" s="71"/>
      <c r="W83" s="71"/>
      <c r="X83" s="69"/>
      <c r="Y83" s="81">
        <f t="shared" si="2"/>
        <v>96.266519823788542</v>
      </c>
      <c r="Z83" s="90"/>
      <c r="AA83" s="90"/>
      <c r="AB83" s="90"/>
      <c r="AC83" s="70"/>
    </row>
    <row r="84" spans="2:29">
      <c r="B84" s="76">
        <v>43275</v>
      </c>
      <c r="C84" s="69">
        <v>10</v>
      </c>
      <c r="D84" s="77"/>
      <c r="E84" s="74">
        <v>936.67100000000005</v>
      </c>
      <c r="F84" s="88"/>
      <c r="G84" s="74"/>
      <c r="H84" s="74">
        <v>452</v>
      </c>
      <c r="I84" s="71"/>
      <c r="J84" s="69"/>
      <c r="K84" s="77">
        <v>20</v>
      </c>
      <c r="L84" s="69"/>
      <c r="M84" s="69"/>
      <c r="N84" s="69"/>
      <c r="O84" s="77">
        <v>4.5999999999999996</v>
      </c>
      <c r="P84" s="71"/>
      <c r="Q84" s="71"/>
      <c r="R84" s="81">
        <v>36.200000000000003</v>
      </c>
      <c r="S84" s="71">
        <v>0.4</v>
      </c>
      <c r="T84" s="71"/>
      <c r="U84" s="71"/>
      <c r="V84" s="71"/>
      <c r="W84" s="71"/>
      <c r="X84" s="69"/>
      <c r="Y84" s="81">
        <f t="shared" si="2"/>
        <v>91.991150442477874</v>
      </c>
      <c r="Z84" s="90"/>
      <c r="AA84" s="90"/>
      <c r="AB84" s="90"/>
      <c r="AC84" s="70"/>
    </row>
    <row r="85" spans="2:29">
      <c r="B85" s="76">
        <v>43276</v>
      </c>
      <c r="C85" s="69">
        <v>10</v>
      </c>
      <c r="D85" s="77">
        <v>7</v>
      </c>
      <c r="E85" s="74">
        <v>866.32899999999995</v>
      </c>
      <c r="F85" s="88">
        <v>5.42</v>
      </c>
      <c r="G85" s="74">
        <v>69.25</v>
      </c>
      <c r="H85" s="74">
        <v>523</v>
      </c>
      <c r="I85" s="71">
        <v>15.7</v>
      </c>
      <c r="J85" s="69"/>
      <c r="K85" s="77">
        <v>20</v>
      </c>
      <c r="L85" s="69"/>
      <c r="M85" s="69">
        <v>0.1964516129032258</v>
      </c>
      <c r="N85" s="69"/>
      <c r="O85" s="77">
        <v>5</v>
      </c>
      <c r="P85" s="69">
        <v>0</v>
      </c>
      <c r="Q85" s="71">
        <v>7.1</v>
      </c>
      <c r="R85" s="81">
        <v>29.1</v>
      </c>
      <c r="S85" s="71">
        <v>0.1</v>
      </c>
      <c r="T85" s="69"/>
      <c r="U85" s="71"/>
      <c r="V85" s="69">
        <v>0.1964516129032258</v>
      </c>
      <c r="W85" s="69">
        <v>18.85709677419355</v>
      </c>
      <c r="X85" s="69"/>
      <c r="Y85" s="81">
        <f t="shared" si="2"/>
        <v>94.435946462715108</v>
      </c>
      <c r="Z85" s="90">
        <f>100*(I85-S85)/I85</f>
        <v>99.363057324840767</v>
      </c>
      <c r="AA85" s="90"/>
      <c r="AB85" s="90"/>
      <c r="AC85" s="70"/>
    </row>
    <row r="86" spans="2:29">
      <c r="B86" s="76">
        <v>43277</v>
      </c>
      <c r="C86" s="69">
        <v>10</v>
      </c>
      <c r="D86" s="77"/>
      <c r="E86" s="74">
        <v>922.30499999999995</v>
      </c>
      <c r="F86" s="88">
        <v>5.16</v>
      </c>
      <c r="G86" s="74">
        <v>83.41</v>
      </c>
      <c r="H86" s="74">
        <v>496</v>
      </c>
      <c r="I86" s="71">
        <v>20.8</v>
      </c>
      <c r="J86" s="69"/>
      <c r="K86" s="77">
        <v>20</v>
      </c>
      <c r="L86" s="69"/>
      <c r="M86" s="69"/>
      <c r="N86" s="69"/>
      <c r="O86" s="77">
        <v>4.1500000000000004</v>
      </c>
      <c r="P86" s="71"/>
      <c r="Q86" s="71"/>
      <c r="R86" s="81">
        <v>41.1</v>
      </c>
      <c r="S86" s="71">
        <v>0.2</v>
      </c>
      <c r="T86" s="71"/>
      <c r="U86" s="71"/>
      <c r="V86" s="71"/>
      <c r="W86" s="71"/>
      <c r="X86" s="69"/>
      <c r="Y86" s="81">
        <f t="shared" si="2"/>
        <v>91.713709677419359</v>
      </c>
      <c r="Z86" s="90"/>
      <c r="AA86" s="90"/>
      <c r="AB86" s="90"/>
      <c r="AC86" s="70"/>
    </row>
    <row r="87" spans="2:29">
      <c r="B87" s="76">
        <v>43278</v>
      </c>
      <c r="C87" s="69">
        <v>10</v>
      </c>
      <c r="D87" s="77">
        <v>7</v>
      </c>
      <c r="E87" s="74">
        <v>845.97900000000004</v>
      </c>
      <c r="F87" s="88">
        <v>1.56</v>
      </c>
      <c r="G87" s="74">
        <v>16.96</v>
      </c>
      <c r="H87" s="74">
        <v>481</v>
      </c>
      <c r="I87" s="69">
        <v>23</v>
      </c>
      <c r="J87" s="69"/>
      <c r="K87" s="77">
        <v>20</v>
      </c>
      <c r="L87" s="69"/>
      <c r="M87" s="69">
        <v>6.9999999999999993E-2</v>
      </c>
      <c r="N87" s="69"/>
      <c r="O87" s="77">
        <v>2.5</v>
      </c>
      <c r="P87" s="69">
        <v>0</v>
      </c>
      <c r="Q87" s="71">
        <v>6.9</v>
      </c>
      <c r="R87" s="81">
        <v>28.5</v>
      </c>
      <c r="S87" s="71">
        <v>0.3</v>
      </c>
      <c r="T87" s="69"/>
      <c r="U87" s="71"/>
      <c r="V87" s="69">
        <v>6.9999999999999993E-2</v>
      </c>
      <c r="W87" s="69">
        <v>20.627419354838707</v>
      </c>
      <c r="X87" s="69"/>
      <c r="Y87" s="81">
        <f t="shared" si="2"/>
        <v>94.07484407484408</v>
      </c>
      <c r="Z87" s="90">
        <f>100*(I87-S87)/I87</f>
        <v>98.695652173913047</v>
      </c>
      <c r="AA87" s="90"/>
      <c r="AB87" s="90"/>
      <c r="AC87" s="70"/>
    </row>
    <row r="88" spans="2:29">
      <c r="B88" s="76">
        <v>43279</v>
      </c>
      <c r="C88" s="69">
        <v>10</v>
      </c>
      <c r="D88" s="77"/>
      <c r="E88" s="74">
        <v>691.50699999999995</v>
      </c>
      <c r="F88" s="88">
        <v>7.48</v>
      </c>
      <c r="G88" s="74">
        <v>44.92</v>
      </c>
      <c r="H88" s="74">
        <v>320</v>
      </c>
      <c r="I88" s="69">
        <v>29</v>
      </c>
      <c r="J88" s="69"/>
      <c r="K88" s="77">
        <v>20</v>
      </c>
      <c r="L88" s="69"/>
      <c r="M88" s="69"/>
      <c r="N88" s="69"/>
      <c r="O88" s="77">
        <v>2.4</v>
      </c>
      <c r="P88" s="71"/>
      <c r="Q88" s="71"/>
      <c r="R88" s="81">
        <v>30.2</v>
      </c>
      <c r="S88" s="71">
        <v>0.6</v>
      </c>
      <c r="T88" s="71"/>
      <c r="U88" s="71"/>
      <c r="V88" s="71"/>
      <c r="W88" s="71"/>
      <c r="X88" s="69"/>
      <c r="Y88" s="81">
        <f t="shared" si="2"/>
        <v>90.5625</v>
      </c>
      <c r="Z88" s="90"/>
      <c r="AA88" s="90"/>
      <c r="AB88" s="90"/>
      <c r="AC88" s="70"/>
    </row>
    <row r="89" spans="2:29">
      <c r="B89" s="76">
        <v>43280</v>
      </c>
      <c r="C89" s="69">
        <v>10</v>
      </c>
      <c r="D89" s="77">
        <v>8.5</v>
      </c>
      <c r="E89" s="74">
        <v>734.46100000000001</v>
      </c>
      <c r="F89" s="88">
        <v>8.64</v>
      </c>
      <c r="G89" s="74">
        <v>49.91</v>
      </c>
      <c r="H89" s="33">
        <v>434</v>
      </c>
      <c r="I89" s="71">
        <v>26.3</v>
      </c>
      <c r="J89" s="69"/>
      <c r="K89" s="77">
        <v>20</v>
      </c>
      <c r="L89" s="69"/>
      <c r="M89" s="69">
        <v>0</v>
      </c>
      <c r="N89" s="69"/>
      <c r="O89" s="77">
        <v>3.05</v>
      </c>
      <c r="P89" s="69">
        <v>0</v>
      </c>
      <c r="Q89" s="71">
        <v>6.9</v>
      </c>
      <c r="R89" s="81">
        <v>27.1</v>
      </c>
      <c r="S89" s="71">
        <v>1.8</v>
      </c>
      <c r="T89" s="69"/>
      <c r="U89" s="71"/>
      <c r="V89" s="69">
        <v>0</v>
      </c>
      <c r="W89" s="69">
        <v>22.04774193548387</v>
      </c>
      <c r="X89" s="69"/>
      <c r="Y89" s="81">
        <f t="shared" si="2"/>
        <v>93.755760368663587</v>
      </c>
      <c r="Z89" s="90">
        <f>100*(I89-S89)/I89</f>
        <v>93.155893536121667</v>
      </c>
      <c r="AA89" s="90"/>
      <c r="AB89" s="90"/>
      <c r="AC89" s="70"/>
    </row>
    <row r="90" spans="2:29">
      <c r="B90" s="76">
        <v>43281</v>
      </c>
      <c r="C90" s="69">
        <v>10</v>
      </c>
      <c r="D90" s="77"/>
      <c r="E90" s="74">
        <v>680.23500000000001</v>
      </c>
      <c r="F90" s="88"/>
      <c r="G90" s="74"/>
      <c r="H90" s="74">
        <v>532</v>
      </c>
      <c r="I90" s="71"/>
      <c r="J90" s="69"/>
      <c r="K90" s="77">
        <v>20</v>
      </c>
      <c r="L90" s="71"/>
      <c r="M90" s="71"/>
      <c r="N90" s="69"/>
      <c r="O90" s="77">
        <v>2.5499999999999998</v>
      </c>
      <c r="P90" s="71"/>
      <c r="Q90" s="71"/>
      <c r="R90" s="81">
        <v>33.6</v>
      </c>
      <c r="S90" s="71">
        <v>6.8</v>
      </c>
      <c r="T90" s="71"/>
      <c r="U90" s="71"/>
      <c r="V90" s="71"/>
      <c r="W90" s="71"/>
      <c r="X90" s="69"/>
      <c r="Y90" s="81">
        <f t="shared" si="2"/>
        <v>93.68421052631578</v>
      </c>
      <c r="Z90" s="90"/>
      <c r="AA90" s="90"/>
      <c r="AB90" s="90"/>
      <c r="AC90" s="70"/>
    </row>
    <row r="91" spans="2:29">
      <c r="B91" s="76">
        <v>43282</v>
      </c>
      <c r="C91" s="69">
        <v>10</v>
      </c>
      <c r="D91" s="77"/>
      <c r="E91" s="74">
        <v>643.36500000000001</v>
      </c>
      <c r="F91" s="88"/>
      <c r="G91" s="74"/>
      <c r="H91" s="74">
        <v>635</v>
      </c>
      <c r="I91" s="71"/>
      <c r="J91" s="69"/>
      <c r="K91" s="77">
        <v>20</v>
      </c>
      <c r="L91" s="71"/>
      <c r="M91" s="71"/>
      <c r="N91" s="69"/>
      <c r="O91" s="77">
        <v>2.95</v>
      </c>
      <c r="P91" s="71"/>
      <c r="Q91" s="71"/>
      <c r="R91" s="81">
        <v>34.5</v>
      </c>
      <c r="S91" s="71">
        <v>12.7</v>
      </c>
      <c r="T91" s="71"/>
      <c r="U91" s="71"/>
      <c r="V91" s="71"/>
      <c r="W91" s="71"/>
      <c r="X91" s="69"/>
      <c r="Y91" s="81">
        <f t="shared" si="2"/>
        <v>94.566929133858267</v>
      </c>
      <c r="Z91" s="90"/>
      <c r="AA91" s="90"/>
      <c r="AB91" s="90"/>
      <c r="AC91" s="70"/>
    </row>
    <row r="92" spans="2:29">
      <c r="B92" s="76">
        <v>43283</v>
      </c>
      <c r="C92" s="69">
        <v>10</v>
      </c>
      <c r="D92" s="77">
        <v>7.5</v>
      </c>
      <c r="E92" s="74">
        <v>670.93200000000002</v>
      </c>
      <c r="F92" s="88">
        <v>16.239999999999998</v>
      </c>
      <c r="G92" s="74">
        <v>42.72</v>
      </c>
      <c r="H92" s="74">
        <v>669</v>
      </c>
      <c r="I92" s="71">
        <v>27.4</v>
      </c>
      <c r="J92" s="69"/>
      <c r="K92" s="77">
        <v>20</v>
      </c>
      <c r="L92" s="69"/>
      <c r="M92" s="69">
        <v>0.26193548387096771</v>
      </c>
      <c r="N92" s="69"/>
      <c r="O92" s="77">
        <v>2.6</v>
      </c>
      <c r="P92" s="69">
        <v>3.56</v>
      </c>
      <c r="Q92" s="71">
        <v>7.6</v>
      </c>
      <c r="R92" s="81">
        <v>31.6</v>
      </c>
      <c r="S92" s="71">
        <v>15.1</v>
      </c>
      <c r="T92" s="69"/>
      <c r="U92" s="71"/>
      <c r="V92" s="69">
        <v>0.26193548387096771</v>
      </c>
      <c r="W92" s="69">
        <v>13.911935483870968</v>
      </c>
      <c r="X92" s="69"/>
      <c r="Y92" s="81">
        <f t="shared" si="2"/>
        <v>95.276532137518672</v>
      </c>
      <c r="Z92" s="90">
        <f>100*(I92-S92)/I92</f>
        <v>44.89051094890511</v>
      </c>
      <c r="AA92" s="90"/>
      <c r="AB92" s="90"/>
      <c r="AC92" s="70"/>
    </row>
    <row r="93" spans="2:29">
      <c r="B93" s="76">
        <v>43284</v>
      </c>
      <c r="C93" s="69">
        <v>10</v>
      </c>
      <c r="D93" s="77"/>
      <c r="E93" s="74">
        <v>666.31399999999996</v>
      </c>
      <c r="F93" s="88">
        <v>11.78</v>
      </c>
      <c r="G93" s="74">
        <v>29.94</v>
      </c>
      <c r="H93" s="74">
        <v>519</v>
      </c>
      <c r="I93" s="71">
        <v>24.8</v>
      </c>
      <c r="J93" s="69"/>
      <c r="K93" s="77">
        <v>20</v>
      </c>
      <c r="L93" s="69"/>
      <c r="M93" s="69"/>
      <c r="N93" s="69"/>
      <c r="O93" s="77">
        <v>2.95</v>
      </c>
      <c r="P93" s="71"/>
      <c r="Q93" s="71"/>
      <c r="R93" s="81">
        <v>32.700000000000003</v>
      </c>
      <c r="S93" s="71">
        <v>13.2</v>
      </c>
      <c r="T93" s="71"/>
      <c r="U93" s="71"/>
      <c r="V93" s="71"/>
      <c r="W93" s="71"/>
      <c r="X93" s="69"/>
      <c r="Y93" s="81">
        <f t="shared" si="2"/>
        <v>93.699421965317924</v>
      </c>
      <c r="Z93" s="90"/>
      <c r="AA93" s="90"/>
      <c r="AB93" s="90"/>
      <c r="AC93" s="70"/>
    </row>
    <row r="94" spans="2:29">
      <c r="B94" s="76">
        <v>43285</v>
      </c>
      <c r="C94" s="69">
        <v>10</v>
      </c>
      <c r="D94" s="77">
        <v>7.4</v>
      </c>
      <c r="E94" s="74">
        <v>652.029</v>
      </c>
      <c r="F94" s="88">
        <v>5.54</v>
      </c>
      <c r="G94" s="74">
        <v>47.28</v>
      </c>
      <c r="H94" s="74">
        <v>508</v>
      </c>
      <c r="I94" s="71">
        <v>16.399999999999999</v>
      </c>
      <c r="J94" s="69"/>
      <c r="K94" s="77">
        <v>20</v>
      </c>
      <c r="L94" s="69"/>
      <c r="M94" s="69">
        <v>0.21000000000000002</v>
      </c>
      <c r="N94" s="69"/>
      <c r="O94" s="77">
        <v>2.5999999999999996</v>
      </c>
      <c r="P94" s="69">
        <v>4.47</v>
      </c>
      <c r="Q94" s="71">
        <v>6.8</v>
      </c>
      <c r="R94" s="81">
        <v>30.6</v>
      </c>
      <c r="S94" s="71">
        <v>6.7</v>
      </c>
      <c r="T94" s="69"/>
      <c r="U94" s="71"/>
      <c r="V94" s="69">
        <v>0.21000000000000002</v>
      </c>
      <c r="W94" s="69">
        <v>9.0322580645161299E-2</v>
      </c>
      <c r="X94" s="69"/>
      <c r="Y94" s="81">
        <f t="shared" si="2"/>
        <v>93.976377952755897</v>
      </c>
      <c r="Z94" s="90">
        <f>100*(I94-S94)/I94</f>
        <v>59.146341463414629</v>
      </c>
      <c r="AA94" s="90"/>
      <c r="AB94" s="90"/>
      <c r="AC94" s="70"/>
    </row>
    <row r="95" spans="2:29">
      <c r="B95" s="76">
        <v>43286</v>
      </c>
      <c r="C95" s="69">
        <v>10</v>
      </c>
      <c r="D95" s="77"/>
      <c r="E95" s="74">
        <v>511.95100000000002</v>
      </c>
      <c r="F95" s="88">
        <v>0</v>
      </c>
      <c r="G95" s="74">
        <v>41.7</v>
      </c>
      <c r="H95" s="74">
        <v>466</v>
      </c>
      <c r="I95" s="69">
        <v>12</v>
      </c>
      <c r="J95" s="69"/>
      <c r="K95" s="77">
        <v>20</v>
      </c>
      <c r="L95" s="69"/>
      <c r="M95" s="69"/>
      <c r="N95" s="69"/>
      <c r="O95" s="77">
        <v>2.7</v>
      </c>
      <c r="P95" s="71"/>
      <c r="Q95" s="71"/>
      <c r="R95" s="81">
        <v>28.2</v>
      </c>
      <c r="S95" s="69">
        <v>4</v>
      </c>
      <c r="T95" s="71"/>
      <c r="U95" s="69"/>
      <c r="V95" s="71"/>
      <c r="W95" s="71"/>
      <c r="X95" s="69"/>
      <c r="Y95" s="81">
        <f t="shared" si="2"/>
        <v>93.948497854077246</v>
      </c>
      <c r="Z95" s="90"/>
      <c r="AA95" s="90"/>
      <c r="AB95" s="90"/>
      <c r="AC95" s="70"/>
    </row>
    <row r="96" spans="2:29">
      <c r="B96" s="76">
        <v>43287</v>
      </c>
      <c r="C96" s="69">
        <v>10</v>
      </c>
      <c r="D96" s="77">
        <v>8.8000000000000007</v>
      </c>
      <c r="E96" s="74">
        <v>432.20499999999998</v>
      </c>
      <c r="F96" s="88">
        <v>1.2</v>
      </c>
      <c r="G96" s="74">
        <v>20.02</v>
      </c>
      <c r="H96" s="74">
        <v>499</v>
      </c>
      <c r="I96" s="71">
        <v>12.7</v>
      </c>
      <c r="J96" s="69"/>
      <c r="K96" s="77">
        <v>20</v>
      </c>
      <c r="L96" s="69"/>
      <c r="M96" s="69">
        <v>0</v>
      </c>
      <c r="N96" s="69"/>
      <c r="O96" s="77">
        <v>2.5</v>
      </c>
      <c r="P96" s="69">
        <v>0</v>
      </c>
      <c r="Q96" s="69">
        <v>7</v>
      </c>
      <c r="R96" s="81">
        <v>28.2</v>
      </c>
      <c r="S96" s="69">
        <v>4</v>
      </c>
      <c r="T96" s="69"/>
      <c r="U96" s="69"/>
      <c r="V96" s="69">
        <v>0</v>
      </c>
      <c r="W96" s="69">
        <v>13.753870967741936</v>
      </c>
      <c r="X96" s="69"/>
      <c r="Y96" s="81">
        <f t="shared" si="2"/>
        <v>94.348697394789582</v>
      </c>
      <c r="Z96" s="90">
        <f>100*(I96-S96)/I96</f>
        <v>68.503937007874015</v>
      </c>
      <c r="AA96" s="90"/>
      <c r="AB96" s="90"/>
      <c r="AC96" s="70"/>
    </row>
    <row r="97" spans="2:29">
      <c r="B97" s="76">
        <v>43288</v>
      </c>
      <c r="C97" s="69">
        <v>10</v>
      </c>
      <c r="D97" s="77"/>
      <c r="E97" s="74">
        <v>354.47</v>
      </c>
      <c r="F97" s="88"/>
      <c r="G97" s="74"/>
      <c r="H97" s="74">
        <v>470</v>
      </c>
      <c r="I97" s="71"/>
      <c r="J97" s="69"/>
      <c r="K97" s="77">
        <v>20</v>
      </c>
      <c r="L97" s="71"/>
      <c r="M97" s="71"/>
      <c r="N97" s="69"/>
      <c r="O97" s="77">
        <v>2.25</v>
      </c>
      <c r="P97" s="71"/>
      <c r="Q97" s="71"/>
      <c r="R97" s="81">
        <v>32.4</v>
      </c>
      <c r="S97" s="71">
        <v>4.0999999999999996</v>
      </c>
      <c r="T97" s="71"/>
      <c r="U97" s="71"/>
      <c r="V97" s="71"/>
      <c r="W97" s="71"/>
      <c r="X97" s="69"/>
      <c r="Y97" s="81">
        <f t="shared" si="2"/>
        <v>93.106382978723417</v>
      </c>
      <c r="Z97" s="90"/>
      <c r="AA97" s="90"/>
      <c r="AB97" s="90"/>
      <c r="AC97" s="70"/>
    </row>
    <row r="98" spans="2:29">
      <c r="B98" s="76">
        <v>43289</v>
      </c>
      <c r="C98" s="69">
        <v>10</v>
      </c>
      <c r="D98" s="77"/>
      <c r="E98" s="74">
        <v>395.00200000000001</v>
      </c>
      <c r="F98" s="88"/>
      <c r="G98" s="74"/>
      <c r="H98" s="74">
        <v>410</v>
      </c>
      <c r="I98" s="71"/>
      <c r="J98" s="69"/>
      <c r="K98" s="77">
        <v>20</v>
      </c>
      <c r="L98" s="71"/>
      <c r="M98" s="71"/>
      <c r="N98" s="69"/>
      <c r="O98" s="77">
        <v>2.5</v>
      </c>
      <c r="P98" s="71"/>
      <c r="Q98" s="71"/>
      <c r="R98" s="81">
        <v>33.299999999999997</v>
      </c>
      <c r="S98" s="71">
        <v>5.9</v>
      </c>
      <c r="T98" s="71"/>
      <c r="U98" s="71"/>
      <c r="V98" s="71"/>
      <c r="W98" s="71"/>
      <c r="X98" s="69"/>
      <c r="Y98" s="81">
        <f t="shared" si="2"/>
        <v>91.878048780487802</v>
      </c>
      <c r="Z98" s="90"/>
      <c r="AA98" s="90"/>
      <c r="AB98" s="90"/>
      <c r="AC98" s="70"/>
    </row>
    <row r="99" spans="2:29">
      <c r="B99" s="76">
        <v>43290</v>
      </c>
      <c r="C99" s="69">
        <v>10</v>
      </c>
      <c r="D99" s="77">
        <v>9.1999999999999993</v>
      </c>
      <c r="E99" s="74">
        <v>489.654</v>
      </c>
      <c r="F99" s="88">
        <v>0</v>
      </c>
      <c r="G99" s="74">
        <v>48.53</v>
      </c>
      <c r="H99" s="74">
        <v>301</v>
      </c>
      <c r="I99" s="71">
        <v>11.9</v>
      </c>
      <c r="J99" s="69"/>
      <c r="K99" s="77">
        <v>20</v>
      </c>
      <c r="L99" s="69"/>
      <c r="M99" s="69">
        <v>0.46516129032258063</v>
      </c>
      <c r="N99" s="69"/>
      <c r="O99" s="77">
        <v>2.2000000000000002</v>
      </c>
      <c r="P99" s="69">
        <v>0</v>
      </c>
      <c r="Q99" s="69">
        <v>7</v>
      </c>
      <c r="R99" s="81">
        <v>27.1</v>
      </c>
      <c r="S99" s="71">
        <v>6.9</v>
      </c>
      <c r="T99" s="69"/>
      <c r="U99" s="71"/>
      <c r="V99" s="69">
        <v>0</v>
      </c>
      <c r="W99" s="69">
        <v>3.9132258064516123</v>
      </c>
      <c r="X99" s="69"/>
      <c r="Y99" s="81">
        <f t="shared" si="2"/>
        <v>90.996677740863788</v>
      </c>
      <c r="Z99" s="90">
        <f>100*(I99-S99)/I99</f>
        <v>42.016806722689076</v>
      </c>
      <c r="AA99" s="90"/>
      <c r="AB99" s="90"/>
      <c r="AC99" s="70"/>
    </row>
    <row r="100" spans="2:29">
      <c r="B100" s="76">
        <v>43291</v>
      </c>
      <c r="C100" s="69">
        <v>10</v>
      </c>
      <c r="D100" s="77"/>
      <c r="E100" s="74">
        <v>484.15</v>
      </c>
      <c r="F100" s="88">
        <v>0</v>
      </c>
      <c r="G100" s="74">
        <v>26.36</v>
      </c>
      <c r="H100" s="74">
        <v>345</v>
      </c>
      <c r="I100" s="71">
        <v>12.9</v>
      </c>
      <c r="J100" s="69"/>
      <c r="K100" s="77">
        <v>20</v>
      </c>
      <c r="L100" s="69"/>
      <c r="M100" s="69"/>
      <c r="N100" s="69"/>
      <c r="O100" s="77">
        <v>3.05</v>
      </c>
      <c r="P100" s="71"/>
      <c r="Q100" s="71"/>
      <c r="R100" s="81">
        <v>25.3</v>
      </c>
      <c r="S100" s="69">
        <v>7</v>
      </c>
      <c r="T100" s="71"/>
      <c r="U100" s="69"/>
      <c r="V100" s="71"/>
      <c r="W100" s="71"/>
      <c r="X100" s="69"/>
      <c r="Y100" s="81">
        <f t="shared" si="2"/>
        <v>92.666666666666657</v>
      </c>
      <c r="Z100" s="90"/>
      <c r="AA100" s="90"/>
      <c r="AB100" s="90"/>
      <c r="AC100" s="70"/>
    </row>
    <row r="101" spans="2:29">
      <c r="B101" s="76">
        <v>43292</v>
      </c>
      <c r="C101" s="69">
        <v>10</v>
      </c>
      <c r="D101" s="77">
        <v>8.1999999999999993</v>
      </c>
      <c r="E101" s="74">
        <v>463.87200000000001</v>
      </c>
      <c r="F101" s="88">
        <v>1.74</v>
      </c>
      <c r="G101" s="74">
        <v>72.930000000000007</v>
      </c>
      <c r="H101" s="74">
        <v>346</v>
      </c>
      <c r="I101" s="71">
        <v>14.8</v>
      </c>
      <c r="J101" s="69"/>
      <c r="K101" s="77">
        <v>20</v>
      </c>
      <c r="L101" s="69"/>
      <c r="M101" s="69">
        <v>0</v>
      </c>
      <c r="N101" s="69"/>
      <c r="O101" s="77">
        <v>3.45</v>
      </c>
      <c r="P101" s="69">
        <v>0.97</v>
      </c>
      <c r="Q101" s="71">
        <v>7.3</v>
      </c>
      <c r="R101" s="81">
        <v>25.9</v>
      </c>
      <c r="S101" s="71">
        <v>6.1</v>
      </c>
      <c r="T101" s="71"/>
      <c r="U101" s="71"/>
      <c r="V101" s="69">
        <v>0</v>
      </c>
      <c r="W101" s="71">
        <v>8.1</v>
      </c>
      <c r="X101" s="69"/>
      <c r="Y101" s="81">
        <f t="shared" si="2"/>
        <v>92.514450867052034</v>
      </c>
      <c r="Z101" s="90">
        <f>100*(I101-S101)/I101</f>
        <v>58.78378378378379</v>
      </c>
      <c r="AA101" s="90"/>
      <c r="AB101" s="90"/>
      <c r="AC101" s="70"/>
    </row>
    <row r="102" spans="2:29">
      <c r="B102" s="76">
        <v>43293</v>
      </c>
      <c r="C102" s="69">
        <v>10</v>
      </c>
      <c r="D102" s="77"/>
      <c r="E102" s="74">
        <v>344.16300000000001</v>
      </c>
      <c r="F102" s="88">
        <v>4.34</v>
      </c>
      <c r="G102" s="74">
        <v>15.73</v>
      </c>
      <c r="H102" s="74">
        <v>437</v>
      </c>
      <c r="I102" s="71">
        <v>15.3</v>
      </c>
      <c r="J102" s="69"/>
      <c r="K102" s="77">
        <v>20</v>
      </c>
      <c r="L102" s="69"/>
      <c r="M102" s="69"/>
      <c r="N102" s="69"/>
      <c r="O102" s="77">
        <v>3.55</v>
      </c>
      <c r="P102" s="71"/>
      <c r="Q102" s="71"/>
      <c r="R102" s="81">
        <v>19.399999999999999</v>
      </c>
      <c r="S102" s="71">
        <v>2.9</v>
      </c>
      <c r="T102" s="71"/>
      <c r="U102" s="71"/>
      <c r="V102" s="71"/>
      <c r="W102" s="71"/>
      <c r="X102" s="69"/>
      <c r="Y102" s="81">
        <f t="shared" si="2"/>
        <v>95.560640732265455</v>
      </c>
      <c r="Z102" s="90"/>
      <c r="AA102" s="90"/>
      <c r="AB102" s="90"/>
      <c r="AC102" s="70"/>
    </row>
    <row r="103" spans="2:29">
      <c r="B103" s="76">
        <v>43294</v>
      </c>
      <c r="C103" s="69">
        <v>10</v>
      </c>
      <c r="D103" s="77">
        <v>9</v>
      </c>
      <c r="E103" s="74">
        <v>464.471</v>
      </c>
      <c r="F103" s="88">
        <v>0.86</v>
      </c>
      <c r="G103" s="74">
        <v>26.92</v>
      </c>
      <c r="H103" s="74">
        <v>526</v>
      </c>
      <c r="I103" s="69">
        <v>11</v>
      </c>
      <c r="J103" s="69"/>
      <c r="K103" s="77">
        <v>20</v>
      </c>
      <c r="L103" s="69"/>
      <c r="M103" s="69">
        <v>0.1829032258064516</v>
      </c>
      <c r="N103" s="69"/>
      <c r="O103" s="77">
        <v>2.95</v>
      </c>
      <c r="P103" s="69">
        <v>0.97</v>
      </c>
      <c r="Q103" s="71">
        <v>7.1</v>
      </c>
      <c r="R103" s="81">
        <v>32.6</v>
      </c>
      <c r="S103" s="71">
        <v>0.6</v>
      </c>
      <c r="T103" s="69"/>
      <c r="U103" s="71"/>
      <c r="V103" s="69">
        <v>0</v>
      </c>
      <c r="W103" s="69">
        <v>14.654838709677422</v>
      </c>
      <c r="X103" s="69"/>
      <c r="Y103" s="81">
        <f t="shared" si="2"/>
        <v>93.802281368821284</v>
      </c>
      <c r="Z103" s="90">
        <f>100*(I103-S103)/I103</f>
        <v>94.545454545454547</v>
      </c>
      <c r="AA103" s="90"/>
      <c r="AB103" s="90"/>
      <c r="AC103" s="70"/>
    </row>
    <row r="104" spans="2:29">
      <c r="B104" s="76">
        <v>43295</v>
      </c>
      <c r="C104" s="69">
        <v>10</v>
      </c>
      <c r="D104" s="77"/>
      <c r="E104" s="74">
        <v>689.77499999999998</v>
      </c>
      <c r="F104" s="88"/>
      <c r="G104" s="74"/>
      <c r="H104" s="74">
        <v>547</v>
      </c>
      <c r="I104" s="71"/>
      <c r="J104" s="69"/>
      <c r="K104" s="77">
        <v>20</v>
      </c>
      <c r="L104" s="69"/>
      <c r="M104" s="69"/>
      <c r="N104" s="69"/>
      <c r="O104" s="77">
        <v>2.15</v>
      </c>
      <c r="P104" s="71"/>
      <c r="Q104" s="71"/>
      <c r="R104" s="81">
        <v>32</v>
      </c>
      <c r="S104" s="71">
        <v>0.6</v>
      </c>
      <c r="T104" s="71"/>
      <c r="U104" s="71"/>
      <c r="V104" s="71"/>
      <c r="W104" s="71"/>
      <c r="X104" s="69"/>
      <c r="Y104" s="81">
        <f t="shared" si="2"/>
        <v>94.149908592321751</v>
      </c>
      <c r="Z104" s="90"/>
      <c r="AA104" s="90"/>
      <c r="AB104" s="90"/>
      <c r="AC104" s="70"/>
    </row>
    <row r="105" spans="2:29">
      <c r="B105" s="76">
        <v>43296</v>
      </c>
      <c r="C105" s="69">
        <v>10</v>
      </c>
      <c r="D105" s="77"/>
      <c r="E105" s="74">
        <v>917.63099999999997</v>
      </c>
      <c r="F105" s="88"/>
      <c r="G105" s="74"/>
      <c r="H105" s="74">
        <v>642</v>
      </c>
      <c r="I105" s="71"/>
      <c r="J105" s="69"/>
      <c r="K105" s="77">
        <v>20</v>
      </c>
      <c r="L105" s="69"/>
      <c r="M105" s="69"/>
      <c r="N105" s="69"/>
      <c r="O105" s="77">
        <v>2.25</v>
      </c>
      <c r="P105" s="71"/>
      <c r="Q105" s="71"/>
      <c r="R105" s="81">
        <v>65.7</v>
      </c>
      <c r="S105" s="69">
        <v>3</v>
      </c>
      <c r="T105" s="71"/>
      <c r="U105" s="69"/>
      <c r="V105" s="71"/>
      <c r="W105" s="71"/>
      <c r="X105" s="69"/>
      <c r="Y105" s="81">
        <f t="shared" si="2"/>
        <v>89.766355140186903</v>
      </c>
      <c r="Z105" s="90"/>
      <c r="AA105" s="90"/>
      <c r="AB105" s="90"/>
      <c r="AC105" s="70"/>
    </row>
    <row r="106" spans="2:29">
      <c r="B106" s="76">
        <v>43297</v>
      </c>
      <c r="C106" s="69">
        <v>10</v>
      </c>
      <c r="D106" s="77">
        <v>7.2</v>
      </c>
      <c r="E106" s="74">
        <v>1157.73</v>
      </c>
      <c r="F106" s="88">
        <v>2.0699999999999998</v>
      </c>
      <c r="G106" s="74">
        <v>49.59</v>
      </c>
      <c r="H106" s="74">
        <v>709</v>
      </c>
      <c r="I106" s="71">
        <v>10.8</v>
      </c>
      <c r="J106" s="69"/>
      <c r="K106" s="77">
        <v>20</v>
      </c>
      <c r="L106" s="69"/>
      <c r="M106" s="69">
        <v>0.16483870967741934</v>
      </c>
      <c r="N106" s="69"/>
      <c r="O106" s="77">
        <v>2.5</v>
      </c>
      <c r="P106" s="69">
        <v>3.82</v>
      </c>
      <c r="Q106" s="71">
        <v>6.8</v>
      </c>
      <c r="R106" s="81">
        <v>33.700000000000003</v>
      </c>
      <c r="S106" s="71">
        <v>4.5</v>
      </c>
      <c r="T106" s="69"/>
      <c r="U106" s="71"/>
      <c r="V106" s="69">
        <v>0</v>
      </c>
      <c r="W106" s="69">
        <v>4.8480645161290319</v>
      </c>
      <c r="X106" s="69"/>
      <c r="Y106" s="81">
        <f t="shared" si="2"/>
        <v>95.246826516220011</v>
      </c>
      <c r="Z106" s="90">
        <f>100*(I106-S106)/I106</f>
        <v>58.333333333333343</v>
      </c>
      <c r="AA106" s="90"/>
      <c r="AB106" s="90"/>
      <c r="AC106" s="70"/>
    </row>
    <row r="107" spans="2:29">
      <c r="B107" s="76">
        <v>43298</v>
      </c>
      <c r="C107" s="69">
        <v>10</v>
      </c>
      <c r="D107" s="77"/>
      <c r="E107" s="74">
        <v>1330.49</v>
      </c>
      <c r="F107" s="88">
        <v>1.67</v>
      </c>
      <c r="G107" s="74">
        <v>80.739999999999995</v>
      </c>
      <c r="H107" s="74">
        <v>924</v>
      </c>
      <c r="I107" s="71">
        <v>26.2</v>
      </c>
      <c r="J107" s="69"/>
      <c r="K107" s="77">
        <v>20</v>
      </c>
      <c r="L107" s="69"/>
      <c r="M107" s="69"/>
      <c r="N107" s="69"/>
      <c r="O107" s="77">
        <v>1.8</v>
      </c>
      <c r="P107" s="71"/>
      <c r="Q107" s="71"/>
      <c r="R107" s="81">
        <v>39.299999999999997</v>
      </c>
      <c r="S107" s="71">
        <v>7.2</v>
      </c>
      <c r="T107" s="71"/>
      <c r="U107" s="71"/>
      <c r="V107" s="71"/>
      <c r="W107" s="71"/>
      <c r="X107" s="69"/>
      <c r="Y107" s="81">
        <f t="shared" si="2"/>
        <v>95.746753246753244</v>
      </c>
      <c r="Z107" s="90"/>
      <c r="AA107" s="90"/>
      <c r="AB107" s="90"/>
      <c r="AC107" s="70"/>
    </row>
    <row r="108" spans="2:29">
      <c r="B108" s="76">
        <v>43299</v>
      </c>
      <c r="C108" s="69">
        <v>10</v>
      </c>
      <c r="D108" s="77">
        <v>9</v>
      </c>
      <c r="E108" s="74">
        <v>1487.54</v>
      </c>
      <c r="F108" s="88">
        <v>5.53</v>
      </c>
      <c r="G108" s="74">
        <v>85.2</v>
      </c>
      <c r="H108" s="74">
        <v>880</v>
      </c>
      <c r="I108" s="71">
        <v>25.3</v>
      </c>
      <c r="J108" s="69"/>
      <c r="K108" s="77">
        <v>20</v>
      </c>
      <c r="L108" s="69"/>
      <c r="M108" s="69">
        <v>0.16258064516129031</v>
      </c>
      <c r="N108" s="69"/>
      <c r="O108" s="77">
        <v>2.0999999999999996</v>
      </c>
      <c r="P108" s="69">
        <v>2.89</v>
      </c>
      <c r="Q108" s="71">
        <v>7.2</v>
      </c>
      <c r="R108" s="81">
        <v>34.700000000000003</v>
      </c>
      <c r="S108" s="71">
        <v>13.1</v>
      </c>
      <c r="T108" s="69"/>
      <c r="U108" s="71"/>
      <c r="V108" s="69">
        <v>0</v>
      </c>
      <c r="W108" s="69">
        <v>4.0870967741935491</v>
      </c>
      <c r="X108" s="69"/>
      <c r="Y108" s="81">
        <f t="shared" si="2"/>
        <v>96.056818181818187</v>
      </c>
      <c r="Z108" s="90">
        <f>100*(I108-S108)/I108</f>
        <v>48.221343873517782</v>
      </c>
      <c r="AA108" s="90"/>
      <c r="AB108" s="90"/>
      <c r="AC108" s="70"/>
    </row>
    <row r="109" spans="2:29">
      <c r="B109" s="76">
        <v>43300</v>
      </c>
      <c r="C109" s="69">
        <v>10</v>
      </c>
      <c r="D109" s="77"/>
      <c r="E109" s="74">
        <v>1621.73</v>
      </c>
      <c r="F109" s="88">
        <v>9.65</v>
      </c>
      <c r="G109" s="74">
        <v>63.37</v>
      </c>
      <c r="H109" s="74">
        <v>834</v>
      </c>
      <c r="I109" s="71">
        <v>36.9</v>
      </c>
      <c r="J109" s="69"/>
      <c r="K109" s="77">
        <v>20</v>
      </c>
      <c r="L109" s="69"/>
      <c r="M109" s="69"/>
      <c r="N109" s="69"/>
      <c r="O109" s="77">
        <v>1.8</v>
      </c>
      <c r="P109" s="71"/>
      <c r="Q109" s="71"/>
      <c r="R109" s="81">
        <v>32.5</v>
      </c>
      <c r="S109" s="71">
        <v>16.3</v>
      </c>
      <c r="T109" s="71"/>
      <c r="U109" s="71"/>
      <c r="V109" s="71"/>
      <c r="W109" s="71"/>
      <c r="X109" s="69"/>
      <c r="Y109" s="81">
        <f t="shared" si="2"/>
        <v>96.103117505995201</v>
      </c>
      <c r="Z109" s="90"/>
      <c r="AA109" s="90"/>
      <c r="AB109" s="90"/>
      <c r="AC109" s="70"/>
    </row>
    <row r="110" spans="2:29">
      <c r="B110" s="76">
        <v>43301</v>
      </c>
      <c r="C110" s="69">
        <v>10</v>
      </c>
      <c r="D110" s="77"/>
      <c r="E110" s="74">
        <v>1931.44</v>
      </c>
      <c r="F110" s="88">
        <v>11.38</v>
      </c>
      <c r="G110" s="74">
        <v>93.37</v>
      </c>
      <c r="H110" s="74">
        <v>737</v>
      </c>
      <c r="I110" s="71">
        <v>40.799999999999997</v>
      </c>
      <c r="J110" s="69"/>
      <c r="K110" s="77">
        <v>20</v>
      </c>
      <c r="L110" s="69"/>
      <c r="M110" s="69"/>
      <c r="N110" s="69"/>
      <c r="O110" s="77">
        <v>1.65</v>
      </c>
      <c r="P110" s="69">
        <v>2.46</v>
      </c>
      <c r="Q110" s="71">
        <v>7.3</v>
      </c>
      <c r="R110" s="81">
        <v>32.200000000000003</v>
      </c>
      <c r="S110" s="71">
        <v>23.3</v>
      </c>
      <c r="T110" s="69"/>
      <c r="U110" s="71"/>
      <c r="V110" s="69">
        <v>0.12478260869565216</v>
      </c>
      <c r="W110" s="69">
        <v>0.22806451612903228</v>
      </c>
      <c r="X110" s="69"/>
      <c r="Y110" s="81">
        <f t="shared" si="2"/>
        <v>95.630936227951153</v>
      </c>
      <c r="Z110" s="90">
        <f>100*(I110-S110)/I110</f>
        <v>42.89215686274509</v>
      </c>
      <c r="AA110" s="90"/>
      <c r="AB110" s="90"/>
      <c r="AC110" s="70"/>
    </row>
    <row r="111" spans="2:29">
      <c r="B111" s="76">
        <v>43302</v>
      </c>
      <c r="C111" s="69">
        <v>10</v>
      </c>
      <c r="D111" s="77"/>
      <c r="E111" s="74">
        <v>1964.5</v>
      </c>
      <c r="F111" s="88"/>
      <c r="G111" s="74"/>
      <c r="H111" s="74">
        <v>970</v>
      </c>
      <c r="I111" s="71"/>
      <c r="J111" s="69"/>
      <c r="K111" s="77">
        <v>20</v>
      </c>
      <c r="L111" s="69"/>
      <c r="M111" s="69"/>
      <c r="N111" s="69"/>
      <c r="O111" s="77">
        <v>2.7</v>
      </c>
      <c r="P111" s="71"/>
      <c r="Q111" s="71"/>
      <c r="R111" s="81">
        <v>32.200000000000003</v>
      </c>
      <c r="S111" s="71">
        <v>21.3</v>
      </c>
      <c r="T111" s="71"/>
      <c r="U111" s="71"/>
      <c r="V111" s="71"/>
      <c r="W111" s="71"/>
      <c r="X111" s="69"/>
      <c r="Y111" s="81">
        <f t="shared" si="2"/>
        <v>96.680412371134011</v>
      </c>
      <c r="Z111" s="90"/>
      <c r="AA111" s="90"/>
      <c r="AB111" s="90"/>
      <c r="AC111" s="70"/>
    </row>
    <row r="112" spans="2:29">
      <c r="B112" s="76">
        <v>43303</v>
      </c>
      <c r="C112" s="69">
        <v>10</v>
      </c>
      <c r="D112" s="77"/>
      <c r="E112" s="74">
        <v>2200.66</v>
      </c>
      <c r="F112" s="88"/>
      <c r="G112" s="74"/>
      <c r="H112" s="74">
        <v>985</v>
      </c>
      <c r="I112" s="71"/>
      <c r="J112" s="69"/>
      <c r="K112" s="77">
        <v>20</v>
      </c>
      <c r="L112" s="69"/>
      <c r="M112" s="69"/>
      <c r="N112" s="69"/>
      <c r="O112" s="77">
        <v>2</v>
      </c>
      <c r="P112" s="71"/>
      <c r="Q112" s="71"/>
      <c r="R112" s="81">
        <v>32.6</v>
      </c>
      <c r="S112" s="71">
        <v>8.6</v>
      </c>
      <c r="T112" s="71"/>
      <c r="U112" s="71"/>
      <c r="V112" s="71"/>
      <c r="W112" s="71"/>
      <c r="X112" s="69"/>
      <c r="Y112" s="81">
        <f t="shared" si="2"/>
        <v>96.690355329949242</v>
      </c>
      <c r="Z112" s="90"/>
      <c r="AA112" s="90"/>
      <c r="AB112" s="90"/>
      <c r="AC112" s="70"/>
    </row>
    <row r="113" spans="2:29">
      <c r="B113" s="76">
        <v>43304</v>
      </c>
      <c r="C113" s="69">
        <v>10</v>
      </c>
      <c r="D113" s="77">
        <v>7.3</v>
      </c>
      <c r="E113" s="74">
        <v>2210.19</v>
      </c>
      <c r="F113" s="88">
        <v>6.84</v>
      </c>
      <c r="G113" s="74">
        <v>53.45</v>
      </c>
      <c r="H113" s="74">
        <v>768</v>
      </c>
      <c r="I113" s="71">
        <v>17.7</v>
      </c>
      <c r="J113" s="69"/>
      <c r="K113" s="77">
        <v>20</v>
      </c>
      <c r="L113" s="69">
        <v>0.24043478260869566</v>
      </c>
      <c r="M113" s="69">
        <v>0.88290322580645164</v>
      </c>
      <c r="N113" s="69"/>
      <c r="O113" s="77">
        <v>1.7999999999999998</v>
      </c>
      <c r="P113" s="69">
        <v>2.85</v>
      </c>
      <c r="Q113" s="71">
        <v>7.4</v>
      </c>
      <c r="R113" s="81">
        <v>38.6</v>
      </c>
      <c r="S113" s="71">
        <v>2.5</v>
      </c>
      <c r="T113" s="69"/>
      <c r="U113" s="71"/>
      <c r="V113" s="69">
        <v>0.41086956521739137</v>
      </c>
      <c r="W113" s="69">
        <v>4.5770967741935475</v>
      </c>
      <c r="X113" s="69"/>
      <c r="Y113" s="81">
        <f t="shared" si="2"/>
        <v>94.973958333333329</v>
      </c>
      <c r="Z113" s="90">
        <f>100*(I113-S113)/I113</f>
        <v>85.875706214689274</v>
      </c>
      <c r="AA113" s="90"/>
      <c r="AB113" s="90"/>
      <c r="AC113" s="70"/>
    </row>
    <row r="114" spans="2:29">
      <c r="B114" s="76">
        <v>43305</v>
      </c>
      <c r="C114" s="69">
        <v>10</v>
      </c>
      <c r="D114" s="77"/>
      <c r="E114" s="74">
        <v>2344.56</v>
      </c>
      <c r="F114" s="88">
        <v>1.76</v>
      </c>
      <c r="G114" s="74">
        <v>17.03</v>
      </c>
      <c r="H114" s="74">
        <v>785</v>
      </c>
      <c r="I114" s="71">
        <v>23.3</v>
      </c>
      <c r="J114" s="69"/>
      <c r="K114" s="77">
        <v>20</v>
      </c>
      <c r="L114" s="69"/>
      <c r="M114" s="69"/>
      <c r="N114" s="69"/>
      <c r="O114" s="77">
        <v>1.5</v>
      </c>
      <c r="P114" s="71"/>
      <c r="Q114" s="71"/>
      <c r="R114" s="81">
        <v>27.2</v>
      </c>
      <c r="S114" s="71">
        <v>2.6</v>
      </c>
      <c r="T114" s="69"/>
      <c r="U114" s="71"/>
      <c r="V114" s="69"/>
      <c r="W114" s="69"/>
      <c r="X114" s="69"/>
      <c r="Y114" s="81">
        <f t="shared" si="2"/>
        <v>96.535031847133752</v>
      </c>
      <c r="Z114" s="90"/>
      <c r="AA114" s="90"/>
      <c r="AB114" s="90"/>
      <c r="AC114" s="70"/>
    </row>
    <row r="115" spans="2:29">
      <c r="B115" s="76">
        <v>43306</v>
      </c>
      <c r="C115" s="69">
        <v>10</v>
      </c>
      <c r="D115" s="77"/>
      <c r="E115" s="74">
        <v>1882.86</v>
      </c>
      <c r="F115" s="88">
        <v>4.07</v>
      </c>
      <c r="G115" s="74">
        <v>8.6199999999999992</v>
      </c>
      <c r="H115" s="74">
        <v>945</v>
      </c>
      <c r="I115" s="71">
        <v>30.9</v>
      </c>
      <c r="J115" s="69"/>
      <c r="K115" s="77">
        <v>20</v>
      </c>
      <c r="L115" s="69"/>
      <c r="M115" s="69"/>
      <c r="N115" s="69"/>
      <c r="O115" s="77">
        <v>2.25</v>
      </c>
      <c r="P115" s="71">
        <v>2.7</v>
      </c>
      <c r="Q115" s="71">
        <v>7.5</v>
      </c>
      <c r="R115" s="81">
        <v>35.5</v>
      </c>
      <c r="S115" s="71">
        <v>8.3000000000000007</v>
      </c>
      <c r="T115" s="69"/>
      <c r="U115" s="71"/>
      <c r="V115" s="69">
        <v>0.49913043478260866</v>
      </c>
      <c r="W115" s="69">
        <v>1.1019354838709676</v>
      </c>
      <c r="X115" s="69"/>
      <c r="Y115" s="81">
        <f t="shared" si="2"/>
        <v>96.24338624338624</v>
      </c>
      <c r="Z115" s="90">
        <f>100*(I115-S115)/I115</f>
        <v>73.139158576051784</v>
      </c>
      <c r="AA115" s="90"/>
      <c r="AB115" s="90"/>
      <c r="AC115" s="70"/>
    </row>
    <row r="116" spans="2:29">
      <c r="B116" s="76">
        <v>43307</v>
      </c>
      <c r="C116" s="69">
        <v>10</v>
      </c>
      <c r="D116" s="77"/>
      <c r="E116" s="74">
        <v>2281.38</v>
      </c>
      <c r="F116" s="88">
        <v>8.36</v>
      </c>
      <c r="G116" s="74">
        <v>87.3</v>
      </c>
      <c r="H116" s="74">
        <v>999</v>
      </c>
      <c r="I116" s="71">
        <v>31.5</v>
      </c>
      <c r="J116" s="69"/>
      <c r="K116" s="77">
        <v>20</v>
      </c>
      <c r="L116" s="69"/>
      <c r="M116" s="69"/>
      <c r="N116" s="69"/>
      <c r="O116" s="77">
        <v>1.85</v>
      </c>
      <c r="P116" s="71"/>
      <c r="Q116" s="71"/>
      <c r="R116" s="81">
        <v>41.8</v>
      </c>
      <c r="S116" s="71">
        <v>7.7</v>
      </c>
      <c r="T116" s="69"/>
      <c r="U116" s="71"/>
      <c r="V116" s="69"/>
      <c r="W116" s="69"/>
      <c r="X116" s="69"/>
      <c r="Y116" s="81">
        <f t="shared" si="2"/>
        <v>95.815815815815824</v>
      </c>
      <c r="Z116" s="90"/>
      <c r="AA116" s="90"/>
      <c r="AB116" s="90"/>
      <c r="AC116" s="70"/>
    </row>
    <row r="117" spans="2:29">
      <c r="B117" s="76">
        <v>43308</v>
      </c>
      <c r="C117" s="69">
        <v>10</v>
      </c>
      <c r="D117" s="77"/>
      <c r="E117" s="74">
        <v>2416.02</v>
      </c>
      <c r="F117" s="88">
        <v>10.67</v>
      </c>
      <c r="G117" s="74">
        <v>36.58</v>
      </c>
      <c r="H117" s="74">
        <v>927</v>
      </c>
      <c r="I117" s="71">
        <v>19.899999999999999</v>
      </c>
      <c r="J117" s="69"/>
      <c r="K117" s="77">
        <v>20</v>
      </c>
      <c r="L117" s="69"/>
      <c r="M117" s="69"/>
      <c r="N117" s="69"/>
      <c r="O117" s="77">
        <v>1.4</v>
      </c>
      <c r="P117" s="69">
        <v>4.71</v>
      </c>
      <c r="Q117" s="71">
        <v>7.1</v>
      </c>
      <c r="R117" s="81">
        <v>46.2</v>
      </c>
      <c r="S117" s="71">
        <v>6.3</v>
      </c>
      <c r="T117" s="69"/>
      <c r="U117" s="71"/>
      <c r="V117" s="69">
        <v>0</v>
      </c>
      <c r="W117" s="69">
        <v>2.3054838709677421</v>
      </c>
      <c r="X117" s="69"/>
      <c r="Y117" s="81">
        <f t="shared" si="2"/>
        <v>95.016181229773451</v>
      </c>
      <c r="Z117" s="90">
        <f>100*(I117-S117)/I117</f>
        <v>68.341708542713562</v>
      </c>
      <c r="AA117" s="90"/>
      <c r="AB117" s="90"/>
      <c r="AC117" s="70"/>
    </row>
    <row r="118" spans="2:29">
      <c r="B118" s="76">
        <v>43309</v>
      </c>
      <c r="C118" s="69">
        <v>10</v>
      </c>
      <c r="D118" s="77"/>
      <c r="E118" s="74">
        <v>2292.96</v>
      </c>
      <c r="F118" s="88"/>
      <c r="G118" s="74"/>
      <c r="H118" s="74">
        <v>848</v>
      </c>
      <c r="I118" s="71"/>
      <c r="J118" s="69"/>
      <c r="K118" s="77">
        <v>20</v>
      </c>
      <c r="L118" s="69"/>
      <c r="M118" s="69"/>
      <c r="N118" s="69"/>
      <c r="O118" s="77">
        <v>1.45</v>
      </c>
      <c r="P118" s="71"/>
      <c r="Q118" s="71"/>
      <c r="R118" s="81">
        <v>39.5</v>
      </c>
      <c r="S118" s="71">
        <v>8.9</v>
      </c>
      <c r="T118" s="69"/>
      <c r="U118" s="71"/>
      <c r="V118" s="69"/>
      <c r="W118" s="69"/>
      <c r="X118" s="69"/>
      <c r="Y118" s="81">
        <f t="shared" si="2"/>
        <v>95.341981132075475</v>
      </c>
      <c r="Z118" s="90"/>
      <c r="AA118" s="90"/>
      <c r="AB118" s="90"/>
      <c r="AC118" s="70"/>
    </row>
    <row r="119" spans="2:29">
      <c r="B119" s="76">
        <v>43310</v>
      </c>
      <c r="C119" s="69">
        <v>10</v>
      </c>
      <c r="D119" s="77"/>
      <c r="E119" s="74">
        <v>2458.8200000000002</v>
      </c>
      <c r="F119" s="88"/>
      <c r="G119" s="74"/>
      <c r="H119" s="74">
        <v>811</v>
      </c>
      <c r="I119" s="71"/>
      <c r="J119" s="69"/>
      <c r="K119" s="77">
        <v>20</v>
      </c>
      <c r="L119" s="69"/>
      <c r="M119" s="69"/>
      <c r="N119" s="69"/>
      <c r="O119" s="77">
        <v>1.35</v>
      </c>
      <c r="P119" s="71"/>
      <c r="Q119" s="71"/>
      <c r="R119" s="81">
        <v>39</v>
      </c>
      <c r="S119" s="71">
        <v>10.7</v>
      </c>
      <c r="T119" s="69"/>
      <c r="U119" s="71"/>
      <c r="V119" s="69"/>
      <c r="W119" s="69"/>
      <c r="X119" s="69"/>
      <c r="Y119" s="81">
        <f t="shared" si="2"/>
        <v>95.191122071516645</v>
      </c>
      <c r="Z119" s="90"/>
      <c r="AA119" s="90"/>
      <c r="AB119" s="90"/>
      <c r="AC119" s="70"/>
    </row>
    <row r="120" spans="2:29">
      <c r="B120" s="76">
        <v>43311</v>
      </c>
      <c r="C120" s="69">
        <v>10</v>
      </c>
      <c r="D120" s="77">
        <v>7.2</v>
      </c>
      <c r="E120" s="74">
        <v>2421.62</v>
      </c>
      <c r="F120" s="88">
        <v>10.32</v>
      </c>
      <c r="G120" s="74">
        <v>16.579999999999998</v>
      </c>
      <c r="H120" s="74">
        <v>798</v>
      </c>
      <c r="I120" s="71">
        <v>19.3</v>
      </c>
      <c r="J120" s="69"/>
      <c r="K120" s="77">
        <v>20</v>
      </c>
      <c r="L120" s="69">
        <v>0</v>
      </c>
      <c r="M120" s="69">
        <v>6.0967741935483877E-2</v>
      </c>
      <c r="N120" s="69"/>
      <c r="O120" s="77">
        <v>1.7000000000000002</v>
      </c>
      <c r="P120" s="69">
        <v>1.01</v>
      </c>
      <c r="Q120" s="71">
        <v>7.2</v>
      </c>
      <c r="R120" s="81">
        <v>37.9</v>
      </c>
      <c r="S120" s="71">
        <v>10.199999999999999</v>
      </c>
      <c r="T120" s="69"/>
      <c r="U120" s="71"/>
      <c r="V120" s="69">
        <v>0</v>
      </c>
      <c r="W120" s="69">
        <v>0</v>
      </c>
      <c r="X120" s="69"/>
      <c r="Y120" s="81">
        <f t="shared" si="2"/>
        <v>95.250626566416045</v>
      </c>
      <c r="Z120" s="90">
        <f>100*(I120-S120)/I120</f>
        <v>47.150259067357517</v>
      </c>
      <c r="AA120" s="90"/>
      <c r="AB120" s="90"/>
      <c r="AC120" s="70"/>
    </row>
    <row r="121" spans="2:29">
      <c r="B121" s="76">
        <v>43312</v>
      </c>
      <c r="C121" s="69">
        <v>10</v>
      </c>
      <c r="D121" s="77"/>
      <c r="E121" s="74">
        <v>2513.75</v>
      </c>
      <c r="F121" s="88">
        <v>2.39</v>
      </c>
      <c r="G121" s="74">
        <v>17.64</v>
      </c>
      <c r="H121" s="74">
        <v>749</v>
      </c>
      <c r="I121" s="71">
        <v>20.399999999999999</v>
      </c>
      <c r="J121" s="69"/>
      <c r="K121" s="77">
        <v>20</v>
      </c>
      <c r="L121" s="69">
        <v>0</v>
      </c>
      <c r="M121" s="69">
        <v>0</v>
      </c>
      <c r="N121" s="69"/>
      <c r="O121" s="77">
        <v>1.7000000000000002</v>
      </c>
      <c r="P121" s="71"/>
      <c r="Q121" s="71"/>
      <c r="R121" s="81">
        <v>33.700000000000003</v>
      </c>
      <c r="S121" s="71">
        <v>7.4</v>
      </c>
      <c r="T121" s="71"/>
      <c r="U121" s="71"/>
      <c r="V121" s="71"/>
      <c r="W121" s="71"/>
      <c r="X121" s="69"/>
      <c r="Y121" s="81">
        <f t="shared" si="2"/>
        <v>95.500667556742314</v>
      </c>
      <c r="Z121" s="90"/>
      <c r="AA121" s="90"/>
      <c r="AB121" s="90"/>
      <c r="AC121" s="70"/>
    </row>
    <row r="122" spans="2:29">
      <c r="B122" s="76">
        <v>43313</v>
      </c>
      <c r="C122" s="69">
        <v>10</v>
      </c>
      <c r="D122" s="77"/>
      <c r="E122" s="74">
        <v>2521.4</v>
      </c>
      <c r="F122" s="88">
        <v>11.78</v>
      </c>
      <c r="G122" s="74">
        <v>38.39</v>
      </c>
      <c r="H122" s="74">
        <v>691</v>
      </c>
      <c r="I122" s="71">
        <v>19.8</v>
      </c>
      <c r="J122" s="69"/>
      <c r="K122" s="77">
        <v>20</v>
      </c>
      <c r="L122" s="69"/>
      <c r="M122" s="69"/>
      <c r="N122" s="69"/>
      <c r="O122" s="77">
        <v>2.2000000000000002</v>
      </c>
      <c r="P122" s="69">
        <v>0</v>
      </c>
      <c r="Q122" s="71">
        <v>7.3</v>
      </c>
      <c r="R122" s="81">
        <v>33.5</v>
      </c>
      <c r="S122" s="69">
        <v>2</v>
      </c>
      <c r="T122" s="69"/>
      <c r="U122" s="69"/>
      <c r="V122" s="69">
        <v>0</v>
      </c>
      <c r="W122" s="69">
        <v>6.0945161290322574</v>
      </c>
      <c r="X122" s="69"/>
      <c r="Y122" s="81">
        <f t="shared" si="2"/>
        <v>95.151953690303898</v>
      </c>
      <c r="Z122" s="90">
        <f>100*(I122-S122)/I122</f>
        <v>89.898989898989896</v>
      </c>
      <c r="AA122" s="90"/>
      <c r="AB122" s="90"/>
      <c r="AC122" s="70"/>
    </row>
    <row r="123" spans="2:29">
      <c r="B123" s="76">
        <v>43314</v>
      </c>
      <c r="C123" s="69">
        <v>10</v>
      </c>
      <c r="D123" s="77"/>
      <c r="E123" s="74">
        <v>2630.25</v>
      </c>
      <c r="F123" s="88">
        <v>13.6</v>
      </c>
      <c r="G123" s="74">
        <v>36.61</v>
      </c>
      <c r="H123" s="74">
        <v>877</v>
      </c>
      <c r="I123" s="71">
        <v>22.3</v>
      </c>
      <c r="J123" s="69"/>
      <c r="K123" s="77">
        <v>20</v>
      </c>
      <c r="L123" s="69"/>
      <c r="M123" s="69"/>
      <c r="N123" s="69"/>
      <c r="O123" s="77">
        <v>1.35</v>
      </c>
      <c r="P123" s="71"/>
      <c r="Q123" s="71"/>
      <c r="R123" s="81">
        <v>32.299999999999997</v>
      </c>
      <c r="S123" s="71">
        <v>0.6</v>
      </c>
      <c r="T123" s="71"/>
      <c r="U123" s="71"/>
      <c r="V123" s="71"/>
      <c r="W123" s="71"/>
      <c r="X123" s="69"/>
      <c r="Y123" s="81">
        <f t="shared" si="2"/>
        <v>96.316989737742304</v>
      </c>
      <c r="Z123" s="90"/>
      <c r="AA123" s="90"/>
      <c r="AB123" s="90"/>
      <c r="AC123" s="70"/>
    </row>
    <row r="124" spans="2:29">
      <c r="B124" s="76">
        <v>43315</v>
      </c>
      <c r="C124" s="69">
        <v>10</v>
      </c>
      <c r="D124" s="77"/>
      <c r="E124" s="74">
        <v>2991.19</v>
      </c>
      <c r="F124" s="88">
        <v>9.68</v>
      </c>
      <c r="G124" s="74">
        <v>63.12</v>
      </c>
      <c r="H124" s="74">
        <v>983</v>
      </c>
      <c r="I124" s="69">
        <v>24</v>
      </c>
      <c r="J124" s="69"/>
      <c r="K124" s="77">
        <v>20</v>
      </c>
      <c r="L124" s="69"/>
      <c r="M124" s="69"/>
      <c r="N124" s="69"/>
      <c r="O124" s="77">
        <v>1.55</v>
      </c>
      <c r="P124" s="69">
        <v>0</v>
      </c>
      <c r="Q124" s="71">
        <v>7.2</v>
      </c>
      <c r="R124" s="81">
        <v>34.6</v>
      </c>
      <c r="S124" s="71">
        <v>3.1</v>
      </c>
      <c r="T124" s="69"/>
      <c r="U124" s="71"/>
      <c r="V124" s="69">
        <v>0</v>
      </c>
      <c r="W124" s="69">
        <v>2.8903225806451616</v>
      </c>
      <c r="X124" s="69"/>
      <c r="Y124" s="81">
        <f t="shared" si="2"/>
        <v>96.480162767039673</v>
      </c>
      <c r="Z124" s="90">
        <f>100*(I124-S124)/I124</f>
        <v>87.083333333333329</v>
      </c>
      <c r="AA124" s="90"/>
      <c r="AB124" s="90"/>
      <c r="AC124" s="70"/>
    </row>
    <row r="125" spans="2:29">
      <c r="B125" s="76">
        <v>43316</v>
      </c>
      <c r="C125" s="69">
        <v>10</v>
      </c>
      <c r="D125" s="77"/>
      <c r="E125" s="74">
        <v>3260.82</v>
      </c>
      <c r="F125" s="88"/>
      <c r="G125" s="74"/>
      <c r="H125" s="74">
        <v>920</v>
      </c>
      <c r="I125" s="71"/>
      <c r="J125" s="69"/>
      <c r="K125" s="77">
        <v>20</v>
      </c>
      <c r="L125" s="71"/>
      <c r="M125" s="71"/>
      <c r="N125" s="69"/>
      <c r="O125" s="77">
        <v>2.2999999999999998</v>
      </c>
      <c r="P125" s="71"/>
      <c r="Q125" s="71"/>
      <c r="R125" s="81">
        <v>30.9</v>
      </c>
      <c r="S125" s="71">
        <v>2.7</v>
      </c>
      <c r="T125" s="71"/>
      <c r="U125" s="71"/>
      <c r="V125" s="71"/>
      <c r="W125" s="71"/>
      <c r="X125" s="69"/>
      <c r="Y125" s="81">
        <f t="shared" si="2"/>
        <v>96.641304347826079</v>
      </c>
      <c r="Z125" s="90"/>
      <c r="AA125" s="90"/>
      <c r="AB125" s="90"/>
      <c r="AC125" s="70"/>
    </row>
    <row r="126" spans="2:29">
      <c r="B126" s="76">
        <v>43317</v>
      </c>
      <c r="C126" s="69">
        <v>10</v>
      </c>
      <c r="D126" s="77"/>
      <c r="E126" s="74">
        <v>3280.55</v>
      </c>
      <c r="F126" s="88"/>
      <c r="G126" s="74"/>
      <c r="H126" s="74">
        <v>944</v>
      </c>
      <c r="I126" s="71"/>
      <c r="J126" s="69"/>
      <c r="K126" s="77">
        <v>20</v>
      </c>
      <c r="L126" s="71"/>
      <c r="M126" s="71"/>
      <c r="N126" s="69"/>
      <c r="O126" s="77">
        <v>2.75</v>
      </c>
      <c r="P126" s="71"/>
      <c r="Q126" s="71"/>
      <c r="R126" s="81">
        <v>34.799999999999997</v>
      </c>
      <c r="S126" s="71">
        <v>0.7</v>
      </c>
      <c r="T126" s="71"/>
      <c r="U126" s="71"/>
      <c r="V126" s="71"/>
      <c r="W126" s="71"/>
      <c r="X126" s="69"/>
      <c r="Y126" s="81">
        <f t="shared" si="2"/>
        <v>96.31355932203391</v>
      </c>
      <c r="Z126" s="90"/>
      <c r="AA126" s="90"/>
      <c r="AB126" s="90"/>
      <c r="AC126" s="70"/>
    </row>
    <row r="127" spans="2:29">
      <c r="B127" s="76">
        <v>43318</v>
      </c>
      <c r="C127" s="69">
        <v>10</v>
      </c>
      <c r="D127" s="77">
        <v>6.7</v>
      </c>
      <c r="E127" s="74">
        <v>3291.85</v>
      </c>
      <c r="F127" s="88">
        <v>10.14</v>
      </c>
      <c r="G127" s="74">
        <v>58.75</v>
      </c>
      <c r="H127" s="74">
        <v>908</v>
      </c>
      <c r="I127" s="71">
        <v>16.8</v>
      </c>
      <c r="J127" s="69"/>
      <c r="K127" s="77">
        <v>20</v>
      </c>
      <c r="L127" s="69">
        <v>0</v>
      </c>
      <c r="M127" s="69">
        <v>7.2258064516129039E-2</v>
      </c>
      <c r="N127" s="69"/>
      <c r="O127" s="77">
        <v>1.45</v>
      </c>
      <c r="P127" s="69">
        <v>0</v>
      </c>
      <c r="Q127" s="71">
        <v>7.2</v>
      </c>
      <c r="R127" s="81">
        <v>31.3</v>
      </c>
      <c r="S127" s="71">
        <v>0.5</v>
      </c>
      <c r="T127" s="69"/>
      <c r="U127" s="71"/>
      <c r="V127" s="69">
        <v>0</v>
      </c>
      <c r="W127" s="69">
        <v>9.7254838709677429</v>
      </c>
      <c r="X127" s="69"/>
      <c r="Y127" s="81">
        <f t="shared" si="2"/>
        <v>96.552863436123346</v>
      </c>
      <c r="Z127" s="90">
        <f>100*(I127-S127)/I127</f>
        <v>97.023809523809518</v>
      </c>
      <c r="AA127" s="90"/>
      <c r="AB127" s="90"/>
      <c r="AC127" s="70"/>
    </row>
    <row r="128" spans="2:29">
      <c r="B128" s="76">
        <v>43319</v>
      </c>
      <c r="C128" s="69">
        <v>10</v>
      </c>
      <c r="D128" s="77"/>
      <c r="E128" s="74">
        <v>3310.08</v>
      </c>
      <c r="F128" s="88">
        <v>8.51</v>
      </c>
      <c r="G128" s="74">
        <v>43.61</v>
      </c>
      <c r="H128" s="74">
        <v>1256</v>
      </c>
      <c r="I128" s="69">
        <v>16</v>
      </c>
      <c r="J128" s="69"/>
      <c r="K128" s="77">
        <v>20</v>
      </c>
      <c r="L128" s="69"/>
      <c r="M128" s="69"/>
      <c r="N128" s="69"/>
      <c r="O128" s="77">
        <v>1.5</v>
      </c>
      <c r="P128" s="71"/>
      <c r="Q128" s="71"/>
      <c r="R128" s="81">
        <v>36.1</v>
      </c>
      <c r="S128" s="69">
        <v>1</v>
      </c>
      <c r="T128" s="71"/>
      <c r="U128" s="69"/>
      <c r="V128" s="71"/>
      <c r="W128" s="71"/>
      <c r="X128" s="69"/>
      <c r="Y128" s="81">
        <f t="shared" si="2"/>
        <v>97.125796178343961</v>
      </c>
      <c r="Z128" s="90"/>
      <c r="AA128" s="90"/>
      <c r="AB128" s="90"/>
      <c r="AC128" s="70"/>
    </row>
    <row r="129" spans="2:29">
      <c r="B129" s="76">
        <v>43320</v>
      </c>
      <c r="C129" s="69">
        <v>10</v>
      </c>
      <c r="D129" s="77"/>
      <c r="E129" s="74">
        <v>3192.25</v>
      </c>
      <c r="F129" s="88">
        <v>18.36</v>
      </c>
      <c r="G129" s="74">
        <v>32.630000000000003</v>
      </c>
      <c r="H129" s="74">
        <v>882</v>
      </c>
      <c r="I129" s="71">
        <v>18.2</v>
      </c>
      <c r="J129" s="69"/>
      <c r="K129" s="77">
        <v>20</v>
      </c>
      <c r="L129" s="69"/>
      <c r="M129" s="69"/>
      <c r="N129" s="69"/>
      <c r="O129" s="77">
        <v>2.25</v>
      </c>
      <c r="P129" s="69">
        <v>0</v>
      </c>
      <c r="Q129" s="71">
        <v>7.2</v>
      </c>
      <c r="R129" s="81">
        <v>34.6</v>
      </c>
      <c r="S129" s="71">
        <v>2.6</v>
      </c>
      <c r="T129" s="69"/>
      <c r="U129" s="71"/>
      <c r="V129" s="69">
        <v>0</v>
      </c>
      <c r="W129" s="69">
        <v>9.7254838709677429</v>
      </c>
      <c r="X129" s="69"/>
      <c r="Y129" s="81">
        <f t="shared" si="2"/>
        <v>96.077097505668931</v>
      </c>
      <c r="Z129" s="90">
        <f>100*(I129-S129)/I129</f>
        <v>85.714285714285722</v>
      </c>
      <c r="AA129" s="90"/>
      <c r="AB129" s="90"/>
      <c r="AC129" s="70"/>
    </row>
    <row r="130" spans="2:29">
      <c r="B130" s="76">
        <v>43321</v>
      </c>
      <c r="C130" s="69">
        <v>10</v>
      </c>
      <c r="D130" s="77"/>
      <c r="E130" s="74">
        <v>3041.65</v>
      </c>
      <c r="F130" s="88">
        <v>18.59</v>
      </c>
      <c r="G130" s="74">
        <v>28.25</v>
      </c>
      <c r="H130" s="74">
        <v>809</v>
      </c>
      <c r="I130" s="71">
        <v>18.100000000000001</v>
      </c>
      <c r="J130" s="69"/>
      <c r="K130" s="77">
        <v>20</v>
      </c>
      <c r="L130" s="69"/>
      <c r="M130" s="69"/>
      <c r="N130" s="69"/>
      <c r="O130" s="77">
        <v>1.65</v>
      </c>
      <c r="P130" s="71"/>
      <c r="Q130" s="71"/>
      <c r="R130" s="81">
        <v>31.3</v>
      </c>
      <c r="S130" s="71">
        <v>0.6</v>
      </c>
      <c r="T130" s="71"/>
      <c r="U130" s="71"/>
      <c r="V130" s="71"/>
      <c r="W130" s="71"/>
      <c r="X130" s="69"/>
      <c r="Y130" s="81">
        <f t="shared" si="2"/>
        <v>96.13102595797281</v>
      </c>
      <c r="Z130" s="90"/>
      <c r="AA130" s="90"/>
      <c r="AB130" s="90"/>
      <c r="AC130" s="70"/>
    </row>
    <row r="131" spans="2:29">
      <c r="B131" s="76">
        <v>43322</v>
      </c>
      <c r="C131" s="69">
        <v>10</v>
      </c>
      <c r="D131" s="77"/>
      <c r="E131" s="74">
        <v>2776.33</v>
      </c>
      <c r="F131" s="88">
        <v>18.52</v>
      </c>
      <c r="G131" s="74">
        <v>31.49</v>
      </c>
      <c r="H131" s="74">
        <v>894</v>
      </c>
      <c r="I131" s="71">
        <v>20.7</v>
      </c>
      <c r="J131" s="69"/>
      <c r="K131" s="77">
        <v>20</v>
      </c>
      <c r="L131" s="69"/>
      <c r="M131" s="69"/>
      <c r="N131" s="69"/>
      <c r="O131" s="77">
        <v>1.75</v>
      </c>
      <c r="P131" s="69">
        <v>0</v>
      </c>
      <c r="Q131" s="71"/>
      <c r="R131" s="81">
        <v>32.700000000000003</v>
      </c>
      <c r="S131" s="69">
        <v>1</v>
      </c>
      <c r="T131" s="69"/>
      <c r="U131" s="69"/>
      <c r="V131" s="69">
        <v>0</v>
      </c>
      <c r="W131" s="69">
        <v>5.5932258064516125</v>
      </c>
      <c r="X131" s="69"/>
      <c r="Y131" s="81">
        <f t="shared" si="2"/>
        <v>96.34228187919463</v>
      </c>
      <c r="Z131" s="90">
        <f>100*(I131-S131)/I131</f>
        <v>95.169082125603865</v>
      </c>
      <c r="AA131" s="90"/>
      <c r="AB131" s="90"/>
      <c r="AC131" s="70"/>
    </row>
    <row r="132" spans="2:29">
      <c r="B132" s="76">
        <v>43323</v>
      </c>
      <c r="C132" s="69">
        <v>10</v>
      </c>
      <c r="D132" s="77"/>
      <c r="E132" s="74">
        <v>2818.83</v>
      </c>
      <c r="F132" s="88"/>
      <c r="G132" s="74"/>
      <c r="H132" s="74">
        <v>894</v>
      </c>
      <c r="I132" s="71"/>
      <c r="J132" s="69"/>
      <c r="K132" s="77">
        <v>20</v>
      </c>
      <c r="L132" s="69"/>
      <c r="M132" s="69"/>
      <c r="N132" s="69"/>
      <c r="O132" s="77">
        <v>1.7</v>
      </c>
      <c r="P132" s="71"/>
      <c r="Q132" s="71"/>
      <c r="R132" s="81">
        <v>32.799999999999997</v>
      </c>
      <c r="S132" s="71">
        <v>0.7</v>
      </c>
      <c r="T132" s="71"/>
      <c r="U132" s="71"/>
      <c r="V132" s="71"/>
      <c r="W132" s="71"/>
      <c r="X132" s="69"/>
      <c r="Y132" s="81">
        <f t="shared" si="2"/>
        <v>96.331096196868018</v>
      </c>
      <c r="Z132" s="90"/>
      <c r="AA132" s="90"/>
      <c r="AB132" s="90"/>
      <c r="AC132" s="70"/>
    </row>
    <row r="133" spans="2:29">
      <c r="B133" s="76">
        <v>43324</v>
      </c>
      <c r="C133" s="69">
        <v>10</v>
      </c>
      <c r="D133" s="77"/>
      <c r="E133" s="74">
        <v>2872.48</v>
      </c>
      <c r="F133" s="88"/>
      <c r="G133" s="74"/>
      <c r="H133" s="74">
        <v>794</v>
      </c>
      <c r="I133" s="71"/>
      <c r="J133" s="69"/>
      <c r="K133" s="77">
        <v>20</v>
      </c>
      <c r="L133" s="69"/>
      <c r="M133" s="69"/>
      <c r="N133" s="69"/>
      <c r="O133" s="77">
        <v>1.4</v>
      </c>
      <c r="P133" s="71"/>
      <c r="Q133" s="71"/>
      <c r="R133" s="81">
        <v>28.4</v>
      </c>
      <c r="S133" s="71">
        <v>0.4</v>
      </c>
      <c r="T133" s="71"/>
      <c r="U133" s="71"/>
      <c r="V133" s="71"/>
      <c r="W133" s="71"/>
      <c r="X133" s="69"/>
      <c r="Y133" s="81">
        <f t="shared" si="2"/>
        <v>96.423173803526453</v>
      </c>
      <c r="Z133" s="90"/>
      <c r="AA133" s="90"/>
      <c r="AB133" s="90"/>
      <c r="AC133" s="70"/>
    </row>
    <row r="134" spans="2:29">
      <c r="B134" s="76">
        <v>43325</v>
      </c>
      <c r="C134" s="69">
        <v>10</v>
      </c>
      <c r="D134" s="77">
        <v>6.7</v>
      </c>
      <c r="E134" s="74">
        <v>2893.36</v>
      </c>
      <c r="F134" s="88">
        <v>18.11</v>
      </c>
      <c r="G134" s="74">
        <v>17.66</v>
      </c>
      <c r="H134" s="74">
        <v>736</v>
      </c>
      <c r="I134" s="71">
        <v>18.399999999999999</v>
      </c>
      <c r="J134" s="69"/>
      <c r="K134" s="77">
        <v>20</v>
      </c>
      <c r="L134" s="69">
        <v>0</v>
      </c>
      <c r="M134" s="69">
        <v>0.10612903225806451</v>
      </c>
      <c r="N134" s="69"/>
      <c r="O134" s="77">
        <v>1.8</v>
      </c>
      <c r="P134" s="69">
        <v>0</v>
      </c>
      <c r="Q134" s="71">
        <v>7.2</v>
      </c>
      <c r="R134" s="81">
        <v>28.8</v>
      </c>
      <c r="S134" s="71">
        <v>0.6</v>
      </c>
      <c r="T134" s="69"/>
      <c r="U134" s="71"/>
      <c r="V134" s="34">
        <f>P134*14/46</f>
        <v>0</v>
      </c>
      <c r="W134" s="69">
        <v>3.4209677419354838</v>
      </c>
      <c r="X134" s="69"/>
      <c r="Y134" s="81">
        <f t="shared" ref="Y134:Y197" si="3">(H134-R134)/H134*100</f>
        <v>96.08695652173914</v>
      </c>
      <c r="Z134" s="90">
        <f>100*(I134-S134)/I134</f>
        <v>96.739130434782609</v>
      </c>
      <c r="AA134" s="90"/>
      <c r="AB134" s="90"/>
      <c r="AC134" s="70"/>
    </row>
    <row r="135" spans="2:29">
      <c r="B135" s="76">
        <v>43326</v>
      </c>
      <c r="C135" s="69">
        <v>10</v>
      </c>
      <c r="D135" s="77"/>
      <c r="E135" s="74">
        <v>3028.69</v>
      </c>
      <c r="F135" s="88">
        <v>14.64</v>
      </c>
      <c r="G135" s="74">
        <v>23.72</v>
      </c>
      <c r="H135" s="74">
        <v>1095</v>
      </c>
      <c r="I135" s="71">
        <v>17.3</v>
      </c>
      <c r="J135" s="69"/>
      <c r="K135" s="77">
        <v>20</v>
      </c>
      <c r="L135" s="69"/>
      <c r="M135" s="69"/>
      <c r="N135" s="69"/>
      <c r="O135" s="77">
        <v>2.95</v>
      </c>
      <c r="P135" s="71"/>
      <c r="Q135" s="71"/>
      <c r="R135" s="81">
        <v>35.700000000000003</v>
      </c>
      <c r="S135" s="71">
        <v>0.3</v>
      </c>
      <c r="T135" s="71"/>
      <c r="U135" s="71"/>
      <c r="V135" s="71"/>
      <c r="W135" s="71"/>
      <c r="X135" s="69"/>
      <c r="Y135" s="81">
        <f t="shared" si="3"/>
        <v>96.739726027397253</v>
      </c>
      <c r="Z135" s="90"/>
      <c r="AA135" s="90"/>
      <c r="AB135" s="90"/>
      <c r="AC135" s="70"/>
    </row>
    <row r="136" spans="2:29">
      <c r="B136" s="76">
        <v>43327</v>
      </c>
      <c r="C136" s="69">
        <v>10</v>
      </c>
      <c r="D136" s="77"/>
      <c r="E136" s="74">
        <v>3006</v>
      </c>
      <c r="F136" s="88">
        <v>15.06</v>
      </c>
      <c r="G136" s="74">
        <v>22.18</v>
      </c>
      <c r="H136" s="74">
        <v>892</v>
      </c>
      <c r="I136" s="71">
        <v>18.2</v>
      </c>
      <c r="J136" s="69"/>
      <c r="K136" s="77">
        <v>20</v>
      </c>
      <c r="L136" s="69"/>
      <c r="M136" s="69"/>
      <c r="N136" s="69"/>
      <c r="O136" s="77">
        <v>2.0499999999999998</v>
      </c>
      <c r="P136" s="69">
        <v>0</v>
      </c>
      <c r="Q136" s="71">
        <v>7.6</v>
      </c>
      <c r="R136" s="81">
        <v>36.200000000000003</v>
      </c>
      <c r="S136" s="71">
        <v>0.4</v>
      </c>
      <c r="T136" s="71"/>
      <c r="U136" s="71"/>
      <c r="V136" s="69">
        <v>0</v>
      </c>
      <c r="W136" s="71">
        <v>3.3</v>
      </c>
      <c r="X136" s="69"/>
      <c r="Y136" s="81">
        <f t="shared" si="3"/>
        <v>95.941704035874437</v>
      </c>
      <c r="Z136" s="90">
        <f>100*(I136-S136)/I136</f>
        <v>97.80219780219781</v>
      </c>
      <c r="AA136" s="90"/>
      <c r="AB136" s="90"/>
      <c r="AC136" s="70"/>
    </row>
    <row r="137" spans="2:29">
      <c r="B137" s="76">
        <v>43328</v>
      </c>
      <c r="C137" s="69">
        <v>10</v>
      </c>
      <c r="D137" s="77"/>
      <c r="E137" s="74">
        <v>2999.94</v>
      </c>
      <c r="F137" s="88">
        <v>13.26</v>
      </c>
      <c r="G137" s="74">
        <v>40.07</v>
      </c>
      <c r="H137" s="74">
        <v>807</v>
      </c>
      <c r="I137" s="69">
        <v>20</v>
      </c>
      <c r="J137" s="69"/>
      <c r="K137" s="77">
        <v>20</v>
      </c>
      <c r="L137" s="69"/>
      <c r="M137" s="69"/>
      <c r="N137" s="69"/>
      <c r="O137" s="77">
        <v>4</v>
      </c>
      <c r="P137" s="71"/>
      <c r="Q137" s="71"/>
      <c r="R137" s="81">
        <v>39.4</v>
      </c>
      <c r="S137" s="71">
        <v>0.7</v>
      </c>
      <c r="T137" s="71"/>
      <c r="U137" s="71"/>
      <c r="V137" s="71"/>
      <c r="W137" s="71"/>
      <c r="X137" s="69"/>
      <c r="Y137" s="81">
        <f t="shared" si="3"/>
        <v>95.11771995043371</v>
      </c>
      <c r="Z137" s="90"/>
      <c r="AA137" s="90"/>
      <c r="AB137" s="90"/>
      <c r="AC137" s="70"/>
    </row>
    <row r="138" spans="2:29">
      <c r="B138" s="76">
        <v>43329</v>
      </c>
      <c r="C138" s="69">
        <v>10</v>
      </c>
      <c r="D138" s="77"/>
      <c r="E138" s="74">
        <v>3140.89</v>
      </c>
      <c r="F138" s="88">
        <v>14.91</v>
      </c>
      <c r="G138" s="74">
        <v>36.08</v>
      </c>
      <c r="H138" s="74">
        <v>1136</v>
      </c>
      <c r="I138" s="71">
        <v>25.3</v>
      </c>
      <c r="J138" s="69"/>
      <c r="K138" s="77">
        <v>20</v>
      </c>
      <c r="L138" s="69"/>
      <c r="M138" s="69"/>
      <c r="N138" s="69"/>
      <c r="O138" s="77">
        <v>2.0499999999999998</v>
      </c>
      <c r="P138" s="69">
        <v>0</v>
      </c>
      <c r="Q138" s="71">
        <v>7.2</v>
      </c>
      <c r="R138" s="81">
        <v>29.3</v>
      </c>
      <c r="S138" s="71">
        <v>0.5</v>
      </c>
      <c r="T138" s="69"/>
      <c r="U138" s="71"/>
      <c r="V138" s="69">
        <v>0</v>
      </c>
      <c r="W138" s="69">
        <v>7.9506451612903222</v>
      </c>
      <c r="X138" s="69"/>
      <c r="Y138" s="81">
        <f t="shared" si="3"/>
        <v>97.420774647887328</v>
      </c>
      <c r="Z138" s="90">
        <f>100*(I138-S138)/I138</f>
        <v>98.023715415019765</v>
      </c>
      <c r="AA138" s="90"/>
      <c r="AB138" s="90"/>
      <c r="AC138" s="70"/>
    </row>
    <row r="139" spans="2:29">
      <c r="B139" s="76">
        <v>43330</v>
      </c>
      <c r="C139" s="69">
        <v>10</v>
      </c>
      <c r="D139" s="77"/>
      <c r="E139" s="74">
        <v>3200.98</v>
      </c>
      <c r="F139" s="88"/>
      <c r="G139" s="74"/>
      <c r="H139" s="74">
        <v>921</v>
      </c>
      <c r="I139" s="71"/>
      <c r="J139" s="69"/>
      <c r="K139" s="77">
        <v>20</v>
      </c>
      <c r="L139" s="69"/>
      <c r="M139" s="69"/>
      <c r="N139" s="69"/>
      <c r="O139" s="77">
        <v>1.6</v>
      </c>
      <c r="P139" s="71"/>
      <c r="Q139" s="71"/>
      <c r="R139" s="81">
        <v>36.4</v>
      </c>
      <c r="S139" s="71">
        <v>0.4</v>
      </c>
      <c r="T139" s="71"/>
      <c r="U139" s="71"/>
      <c r="V139" s="71"/>
      <c r="W139" s="71"/>
      <c r="X139" s="69"/>
      <c r="Y139" s="81">
        <f t="shared" si="3"/>
        <v>96.047774158523353</v>
      </c>
      <c r="Z139" s="90"/>
      <c r="AA139" s="90"/>
      <c r="AB139" s="90"/>
      <c r="AC139" s="70"/>
    </row>
    <row r="140" spans="2:29">
      <c r="B140" s="76">
        <v>43331</v>
      </c>
      <c r="C140" s="69">
        <v>10</v>
      </c>
      <c r="D140" s="77"/>
      <c r="E140" s="74">
        <v>3065.65</v>
      </c>
      <c r="F140" s="88"/>
      <c r="G140" s="74"/>
      <c r="H140" s="74">
        <v>983</v>
      </c>
      <c r="I140" s="71"/>
      <c r="J140" s="69"/>
      <c r="K140" s="77">
        <v>20</v>
      </c>
      <c r="L140" s="69"/>
      <c r="M140" s="69"/>
      <c r="N140" s="69"/>
      <c r="O140" s="77">
        <v>1.75</v>
      </c>
      <c r="P140" s="71"/>
      <c r="Q140" s="71"/>
      <c r="R140" s="81">
        <v>33.9</v>
      </c>
      <c r="S140" s="71">
        <v>0.4</v>
      </c>
      <c r="T140" s="71"/>
      <c r="U140" s="71"/>
      <c r="V140" s="71"/>
      <c r="W140" s="71"/>
      <c r="X140" s="69"/>
      <c r="Y140" s="81">
        <f t="shared" si="3"/>
        <v>96.55137334689725</v>
      </c>
      <c r="Z140" s="90"/>
      <c r="AA140" s="90"/>
      <c r="AB140" s="90"/>
      <c r="AC140" s="70"/>
    </row>
    <row r="141" spans="2:29">
      <c r="B141" s="76">
        <v>43332</v>
      </c>
      <c r="C141" s="69">
        <v>10</v>
      </c>
      <c r="D141" s="77">
        <v>6.9</v>
      </c>
      <c r="E141" s="74">
        <v>2982.04</v>
      </c>
      <c r="F141" s="88">
        <v>18.420000000000002</v>
      </c>
      <c r="G141" s="74">
        <v>20.47</v>
      </c>
      <c r="H141" s="74">
        <v>983</v>
      </c>
      <c r="I141" s="71">
        <v>19.8</v>
      </c>
      <c r="J141" s="69"/>
      <c r="K141" s="77">
        <v>20</v>
      </c>
      <c r="L141" s="69">
        <v>0</v>
      </c>
      <c r="M141" s="69">
        <v>0</v>
      </c>
      <c r="N141" s="69"/>
      <c r="O141" s="77">
        <v>2.5</v>
      </c>
      <c r="P141" s="69">
        <v>0</v>
      </c>
      <c r="Q141" s="71">
        <v>7.2</v>
      </c>
      <c r="R141" s="81">
        <v>29.9</v>
      </c>
      <c r="S141" s="71">
        <v>0.4</v>
      </c>
      <c r="T141" s="69"/>
      <c r="U141" s="71"/>
      <c r="V141" s="69">
        <v>0</v>
      </c>
      <c r="W141" s="69">
        <v>7.225806451612903</v>
      </c>
      <c r="X141" s="69"/>
      <c r="Y141" s="81">
        <f t="shared" si="3"/>
        <v>96.958290946083423</v>
      </c>
      <c r="Z141" s="90">
        <f>100*(I141-S141)/I141</f>
        <v>97.979797979797993</v>
      </c>
      <c r="AA141" s="90"/>
      <c r="AB141" s="90"/>
      <c r="AC141" s="70"/>
    </row>
    <row r="142" spans="2:29">
      <c r="B142" s="76">
        <v>43333</v>
      </c>
      <c r="C142" s="69">
        <v>10</v>
      </c>
      <c r="D142" s="77"/>
      <c r="E142" s="74">
        <v>2838.24</v>
      </c>
      <c r="F142" s="88">
        <v>10.94</v>
      </c>
      <c r="G142" s="74">
        <v>34.799999999999997</v>
      </c>
      <c r="H142" s="74">
        <v>836</v>
      </c>
      <c r="I142" s="71">
        <v>15.8</v>
      </c>
      <c r="J142" s="69"/>
      <c r="K142" s="77">
        <v>20</v>
      </c>
      <c r="L142" s="69"/>
      <c r="M142" s="69"/>
      <c r="N142" s="69"/>
      <c r="O142" s="77">
        <v>1.9</v>
      </c>
      <c r="P142" s="71"/>
      <c r="Q142" s="71"/>
      <c r="R142" s="81">
        <v>25.4</v>
      </c>
      <c r="S142" s="71">
        <v>0.3</v>
      </c>
      <c r="T142" s="71"/>
      <c r="U142" s="71"/>
      <c r="V142" s="71"/>
      <c r="W142" s="71"/>
      <c r="X142" s="69"/>
      <c r="Y142" s="81">
        <f t="shared" si="3"/>
        <v>96.961722488038276</v>
      </c>
      <c r="Z142" s="90"/>
      <c r="AA142" s="90"/>
      <c r="AB142" s="90"/>
      <c r="AC142" s="70"/>
    </row>
    <row r="143" spans="2:29">
      <c r="B143" s="76">
        <v>43334</v>
      </c>
      <c r="C143" s="69">
        <v>10</v>
      </c>
      <c r="D143" s="77"/>
      <c r="E143" s="74">
        <v>2946.39</v>
      </c>
      <c r="F143" s="88">
        <v>14.38</v>
      </c>
      <c r="G143" s="74">
        <v>33.68</v>
      </c>
      <c r="H143" s="74">
        <v>932</v>
      </c>
      <c r="I143" s="71">
        <v>18.399999999999999</v>
      </c>
      <c r="J143" s="69"/>
      <c r="K143" s="77">
        <v>20</v>
      </c>
      <c r="L143" s="69"/>
      <c r="M143" s="69"/>
      <c r="N143" s="69"/>
      <c r="O143" s="77">
        <v>1.6</v>
      </c>
      <c r="P143" s="69">
        <v>0</v>
      </c>
      <c r="Q143" s="71">
        <v>7.2</v>
      </c>
      <c r="R143" s="81">
        <v>30.2</v>
      </c>
      <c r="S143" s="71">
        <v>0.4</v>
      </c>
      <c r="T143" s="69"/>
      <c r="U143" s="71"/>
      <c r="V143" s="69">
        <v>0</v>
      </c>
      <c r="W143" s="69">
        <v>9.30774193548387</v>
      </c>
      <c r="X143" s="69"/>
      <c r="Y143" s="81">
        <f t="shared" si="3"/>
        <v>96.759656652360519</v>
      </c>
      <c r="Z143" s="90">
        <f>100*(I143-S143)/I143</f>
        <v>97.826086956521749</v>
      </c>
      <c r="AA143" s="90"/>
      <c r="AB143" s="90"/>
      <c r="AC143" s="70"/>
    </row>
    <row r="144" spans="2:29">
      <c r="B144" s="76">
        <v>43335</v>
      </c>
      <c r="C144" s="69">
        <v>10</v>
      </c>
      <c r="D144" s="77"/>
      <c r="E144" s="74">
        <v>2865.09</v>
      </c>
      <c r="F144" s="88">
        <v>9.84</v>
      </c>
      <c r="G144" s="74">
        <v>32.89</v>
      </c>
      <c r="H144" s="74">
        <v>914</v>
      </c>
      <c r="I144" s="71">
        <v>22.6</v>
      </c>
      <c r="J144" s="69"/>
      <c r="K144" s="77">
        <v>20</v>
      </c>
      <c r="L144" s="69"/>
      <c r="M144" s="69"/>
      <c r="N144" s="69"/>
      <c r="O144" s="77">
        <v>2.0499999999999998</v>
      </c>
      <c r="P144" s="71"/>
      <c r="Q144" s="71"/>
      <c r="R144" s="81">
        <v>26.8</v>
      </c>
      <c r="S144" s="71">
        <v>0.5</v>
      </c>
      <c r="T144" s="71"/>
      <c r="U144" s="71"/>
      <c r="V144" s="71"/>
      <c r="W144" s="71"/>
      <c r="X144" s="69"/>
      <c r="Y144" s="81">
        <f t="shared" si="3"/>
        <v>97.06783369803064</v>
      </c>
      <c r="Z144" s="90"/>
      <c r="AA144" s="90"/>
      <c r="AB144" s="90"/>
      <c r="AC144" s="70"/>
    </row>
    <row r="145" spans="2:29">
      <c r="B145" s="76">
        <v>43336</v>
      </c>
      <c r="C145" s="69">
        <v>10</v>
      </c>
      <c r="D145" s="77"/>
      <c r="E145" s="74">
        <v>2751.89</v>
      </c>
      <c r="F145" s="88">
        <v>10.029999999999999</v>
      </c>
      <c r="G145" s="74">
        <v>34.96</v>
      </c>
      <c r="H145" s="74">
        <v>835</v>
      </c>
      <c r="I145" s="71">
        <v>21.1</v>
      </c>
      <c r="J145" s="69"/>
      <c r="K145" s="77">
        <v>20</v>
      </c>
      <c r="L145" s="69"/>
      <c r="M145" s="69"/>
      <c r="N145" s="69"/>
      <c r="O145" s="77">
        <v>1.65</v>
      </c>
      <c r="P145" s="69">
        <v>0</v>
      </c>
      <c r="Q145" s="71">
        <v>7.2</v>
      </c>
      <c r="R145" s="81">
        <v>24.7</v>
      </c>
      <c r="S145" s="71">
        <v>0.5</v>
      </c>
      <c r="T145" s="69"/>
      <c r="U145" s="71"/>
      <c r="V145" s="69">
        <v>0</v>
      </c>
      <c r="W145" s="69">
        <v>6.5529032258064515</v>
      </c>
      <c r="X145" s="69"/>
      <c r="Y145" s="81">
        <f t="shared" si="3"/>
        <v>97.041916167664667</v>
      </c>
      <c r="Z145" s="90">
        <f>100*(I145-S145)/I145</f>
        <v>97.630331753554501</v>
      </c>
      <c r="AA145" s="90"/>
      <c r="AB145" s="90"/>
      <c r="AC145" s="70"/>
    </row>
    <row r="146" spans="2:29">
      <c r="B146" s="76">
        <v>43337</v>
      </c>
      <c r="C146" s="69">
        <v>10</v>
      </c>
      <c r="D146" s="77"/>
      <c r="E146" s="74">
        <v>2677.24</v>
      </c>
      <c r="F146" s="88"/>
      <c r="G146" s="74"/>
      <c r="H146" s="74">
        <v>720</v>
      </c>
      <c r="I146" s="71"/>
      <c r="J146" s="69"/>
      <c r="K146" s="77">
        <v>20</v>
      </c>
      <c r="L146" s="71"/>
      <c r="M146" s="71"/>
      <c r="N146" s="69"/>
      <c r="O146" s="77">
        <v>1.8</v>
      </c>
      <c r="P146" s="71"/>
      <c r="Q146" s="71"/>
      <c r="R146" s="81">
        <v>18.7</v>
      </c>
      <c r="S146" s="71">
        <v>0.2</v>
      </c>
      <c r="T146" s="71"/>
      <c r="U146" s="71"/>
      <c r="V146" s="71"/>
      <c r="W146" s="71"/>
      <c r="X146" s="69"/>
      <c r="Y146" s="81">
        <f t="shared" si="3"/>
        <v>97.402777777777771</v>
      </c>
      <c r="Z146" s="90"/>
      <c r="AA146" s="90"/>
      <c r="AB146" s="90"/>
      <c r="AC146" s="70"/>
    </row>
    <row r="147" spans="2:29">
      <c r="B147" s="76">
        <v>43338</v>
      </c>
      <c r="C147" s="69">
        <v>10</v>
      </c>
      <c r="D147" s="77"/>
      <c r="E147" s="74">
        <v>2604.98</v>
      </c>
      <c r="F147" s="88"/>
      <c r="G147" s="74"/>
      <c r="H147" s="74">
        <v>715</v>
      </c>
      <c r="I147" s="71"/>
      <c r="J147" s="69"/>
      <c r="K147" s="77">
        <v>20</v>
      </c>
      <c r="L147" s="71"/>
      <c r="M147" s="71"/>
      <c r="N147" s="69"/>
      <c r="O147" s="77">
        <v>2.2999999999999998</v>
      </c>
      <c r="P147" s="71"/>
      <c r="Q147" s="71"/>
      <c r="R147" s="81">
        <v>23.1</v>
      </c>
      <c r="S147" s="71">
        <v>0.2</v>
      </c>
      <c r="T147" s="71"/>
      <c r="U147" s="71"/>
      <c r="V147" s="71"/>
      <c r="W147" s="71"/>
      <c r="X147" s="69"/>
      <c r="Y147" s="81">
        <f t="shared" si="3"/>
        <v>96.769230769230759</v>
      </c>
      <c r="Z147" s="90"/>
      <c r="AA147" s="90"/>
      <c r="AB147" s="90"/>
      <c r="AC147" s="70"/>
    </row>
    <row r="148" spans="2:29">
      <c r="B148" s="76">
        <v>43339</v>
      </c>
      <c r="C148" s="69">
        <v>10</v>
      </c>
      <c r="D148" s="77">
        <v>7</v>
      </c>
      <c r="E148" s="74">
        <v>2593.0700000000002</v>
      </c>
      <c r="F148" s="88">
        <v>7.55</v>
      </c>
      <c r="G148" s="74">
        <v>27.41</v>
      </c>
      <c r="H148" s="74">
        <v>740</v>
      </c>
      <c r="I148" s="69">
        <v>14</v>
      </c>
      <c r="J148" s="69"/>
      <c r="K148" s="77">
        <v>20</v>
      </c>
      <c r="L148" s="69">
        <v>0</v>
      </c>
      <c r="M148" s="69">
        <v>6.7741935483870974E-2</v>
      </c>
      <c r="N148" s="69"/>
      <c r="O148" s="77">
        <v>2.6500000000000004</v>
      </c>
      <c r="P148" s="69">
        <v>0.86</v>
      </c>
      <c r="Q148" s="71">
        <v>7.3</v>
      </c>
      <c r="R148" s="81">
        <v>23</v>
      </c>
      <c r="S148" s="71">
        <v>0.7</v>
      </c>
      <c r="T148" s="117"/>
      <c r="U148" s="71"/>
      <c r="V148" s="117">
        <v>0</v>
      </c>
      <c r="W148" s="117">
        <v>6.7132258064516135</v>
      </c>
      <c r="X148" s="69"/>
      <c r="Y148" s="81">
        <f t="shared" si="3"/>
        <v>96.891891891891888</v>
      </c>
      <c r="Z148" s="90">
        <f>100*(I148-S148)/I148</f>
        <v>95</v>
      </c>
      <c r="AA148" s="90"/>
      <c r="AB148" s="90"/>
      <c r="AC148" s="70"/>
    </row>
    <row r="149" spans="2:29">
      <c r="B149" s="76">
        <v>43340</v>
      </c>
      <c r="C149" s="69">
        <v>10</v>
      </c>
      <c r="D149" s="77"/>
      <c r="E149" s="74">
        <v>2697.28</v>
      </c>
      <c r="F149" s="88">
        <v>17.059999999999999</v>
      </c>
      <c r="G149" s="74">
        <v>19.12</v>
      </c>
      <c r="H149" s="74">
        <v>754</v>
      </c>
      <c r="I149" s="71">
        <v>15.8</v>
      </c>
      <c r="J149" s="69"/>
      <c r="K149" s="77">
        <v>20</v>
      </c>
      <c r="L149" s="69"/>
      <c r="M149" s="69"/>
      <c r="N149" s="69"/>
      <c r="O149" s="77">
        <v>2.9000000000000004</v>
      </c>
      <c r="P149" s="71"/>
      <c r="Q149" s="71"/>
      <c r="R149" s="81">
        <v>29.4</v>
      </c>
      <c r="S149" s="71">
        <v>0.3</v>
      </c>
      <c r="T149" s="71"/>
      <c r="U149" s="71"/>
      <c r="V149" s="71"/>
      <c r="W149" s="71"/>
      <c r="X149" s="69"/>
      <c r="Y149" s="81">
        <f t="shared" si="3"/>
        <v>96.100795755968164</v>
      </c>
      <c r="Z149" s="90"/>
      <c r="AA149" s="90"/>
      <c r="AB149" s="90"/>
      <c r="AC149" s="70"/>
    </row>
    <row r="150" spans="2:29">
      <c r="B150" s="76">
        <v>43341</v>
      </c>
      <c r="C150" s="69">
        <v>10</v>
      </c>
      <c r="D150" s="77"/>
      <c r="E150" s="74">
        <v>2676.95</v>
      </c>
      <c r="F150" s="88">
        <v>16.16</v>
      </c>
      <c r="G150" s="74">
        <v>29.68</v>
      </c>
      <c r="H150" s="74">
        <v>960</v>
      </c>
      <c r="I150" s="71">
        <v>13.5</v>
      </c>
      <c r="J150" s="69"/>
      <c r="K150" s="77">
        <v>20</v>
      </c>
      <c r="L150" s="69"/>
      <c r="M150" s="69"/>
      <c r="N150" s="69"/>
      <c r="O150" s="77">
        <v>2.65</v>
      </c>
      <c r="P150" s="69">
        <v>0</v>
      </c>
      <c r="Q150" s="71">
        <v>7.1</v>
      </c>
      <c r="R150" s="81">
        <v>27.8</v>
      </c>
      <c r="S150" s="71">
        <v>0.5</v>
      </c>
      <c r="T150" s="69"/>
      <c r="U150" s="71"/>
      <c r="V150" s="69">
        <v>0</v>
      </c>
      <c r="W150" s="69">
        <v>4.5612903225806454</v>
      </c>
      <c r="X150" s="69"/>
      <c r="Y150" s="81">
        <f t="shared" si="3"/>
        <v>97.104166666666671</v>
      </c>
      <c r="Z150" s="90">
        <f>100*(I150-S150)/I150</f>
        <v>96.296296296296291</v>
      </c>
      <c r="AA150" s="90"/>
      <c r="AB150" s="90"/>
      <c r="AC150" s="70"/>
    </row>
    <row r="151" spans="2:29">
      <c r="B151" s="76">
        <v>43342</v>
      </c>
      <c r="C151" s="69">
        <v>10</v>
      </c>
      <c r="D151" s="77"/>
      <c r="E151" s="74">
        <v>2754.28</v>
      </c>
      <c r="F151" s="88">
        <v>13.17</v>
      </c>
      <c r="G151" s="74">
        <v>13.7</v>
      </c>
      <c r="H151" s="74">
        <v>672</v>
      </c>
      <c r="I151" s="71">
        <v>14.7</v>
      </c>
      <c r="J151" s="69"/>
      <c r="K151" s="77">
        <v>20</v>
      </c>
      <c r="L151" s="69"/>
      <c r="M151" s="69"/>
      <c r="N151" s="69"/>
      <c r="O151" s="77">
        <v>2.25</v>
      </c>
      <c r="P151" s="71"/>
      <c r="Q151" s="71"/>
      <c r="R151" s="81">
        <v>26.3</v>
      </c>
      <c r="S151" s="71">
        <v>0.2</v>
      </c>
      <c r="T151" s="71"/>
      <c r="U151" s="71"/>
      <c r="V151" s="71"/>
      <c r="W151" s="71"/>
      <c r="X151" s="69"/>
      <c r="Y151" s="81">
        <f t="shared" si="3"/>
        <v>96.086309523809533</v>
      </c>
      <c r="Z151" s="90"/>
      <c r="AA151" s="90"/>
      <c r="AB151" s="90"/>
      <c r="AC151" s="70"/>
    </row>
    <row r="152" spans="2:29">
      <c r="B152" s="76">
        <v>43343</v>
      </c>
      <c r="C152" s="69">
        <v>10</v>
      </c>
      <c r="D152" s="77"/>
      <c r="E152" s="74">
        <v>2517.6999999999998</v>
      </c>
      <c r="F152" s="88">
        <v>9.68</v>
      </c>
      <c r="G152" s="74">
        <v>40.31</v>
      </c>
      <c r="H152" s="74">
        <v>704</v>
      </c>
      <c r="I152" s="71">
        <v>15.4</v>
      </c>
      <c r="J152" s="69"/>
      <c r="K152" s="77">
        <v>20</v>
      </c>
      <c r="L152" s="69"/>
      <c r="M152" s="69"/>
      <c r="N152" s="69"/>
      <c r="O152" s="77">
        <v>1.7</v>
      </c>
      <c r="P152" s="69">
        <v>0</v>
      </c>
      <c r="Q152" s="71">
        <v>7.3</v>
      </c>
      <c r="R152" s="81">
        <v>26.7</v>
      </c>
      <c r="S152" s="71">
        <v>0.7</v>
      </c>
      <c r="T152" s="71"/>
      <c r="U152" s="71"/>
      <c r="V152" s="69">
        <v>0</v>
      </c>
      <c r="W152" s="71">
        <v>4.4000000000000004</v>
      </c>
      <c r="X152" s="69"/>
      <c r="Y152" s="81">
        <f t="shared" si="3"/>
        <v>96.20738636363636</v>
      </c>
      <c r="Z152" s="90">
        <f>100*(I152-S152)/I152</f>
        <v>95.454545454545453</v>
      </c>
      <c r="AA152" s="90"/>
      <c r="AB152" s="90"/>
      <c r="AC152" s="70"/>
    </row>
    <row r="153" spans="2:29">
      <c r="B153" s="76">
        <v>43344</v>
      </c>
      <c r="C153" s="69">
        <v>11</v>
      </c>
      <c r="D153" s="77"/>
      <c r="E153" s="74">
        <v>2585.44</v>
      </c>
      <c r="F153" s="88"/>
      <c r="G153" s="74"/>
      <c r="H153" s="74">
        <v>837</v>
      </c>
      <c r="I153" s="71"/>
      <c r="J153" s="69"/>
      <c r="K153" s="77">
        <v>20</v>
      </c>
      <c r="L153" s="69"/>
      <c r="M153" s="69"/>
      <c r="N153" s="69"/>
      <c r="O153" s="77">
        <v>1.45</v>
      </c>
      <c r="P153" s="71"/>
      <c r="Q153" s="71"/>
      <c r="R153" s="81">
        <v>31.1</v>
      </c>
      <c r="S153" s="71">
        <v>1.8</v>
      </c>
      <c r="T153" s="71"/>
      <c r="U153" s="71"/>
      <c r="V153" s="71"/>
      <c r="W153" s="71"/>
      <c r="X153" s="69"/>
      <c r="Y153" s="81">
        <f t="shared" si="3"/>
        <v>96.284348864994016</v>
      </c>
      <c r="Z153" s="90"/>
      <c r="AA153" s="90"/>
      <c r="AB153" s="90"/>
      <c r="AC153" s="70"/>
    </row>
    <row r="154" spans="2:29">
      <c r="B154" s="76">
        <v>43345</v>
      </c>
      <c r="C154" s="69">
        <v>11</v>
      </c>
      <c r="D154" s="77"/>
      <c r="E154" s="74">
        <v>2833.25</v>
      </c>
      <c r="F154" s="88"/>
      <c r="G154" s="74"/>
      <c r="H154" s="74">
        <v>826</v>
      </c>
      <c r="I154" s="71"/>
      <c r="J154" s="69"/>
      <c r="K154" s="77">
        <v>20</v>
      </c>
      <c r="L154" s="69"/>
      <c r="M154" s="69"/>
      <c r="N154" s="69"/>
      <c r="O154" s="77">
        <v>1.4</v>
      </c>
      <c r="P154" s="71"/>
      <c r="Q154" s="71"/>
      <c r="R154" s="81">
        <v>28.7</v>
      </c>
      <c r="S154" s="71">
        <v>1.6</v>
      </c>
      <c r="T154" s="71"/>
      <c r="U154" s="71"/>
      <c r="V154" s="71"/>
      <c r="W154" s="71"/>
      <c r="X154" s="69"/>
      <c r="Y154" s="81">
        <f t="shared" si="3"/>
        <v>96.52542372881355</v>
      </c>
      <c r="Z154" s="90"/>
      <c r="AA154" s="90"/>
      <c r="AB154" s="90"/>
      <c r="AC154" s="70"/>
    </row>
    <row r="155" spans="2:29">
      <c r="B155" s="107">
        <v>43346</v>
      </c>
      <c r="C155" s="69">
        <v>11</v>
      </c>
      <c r="D155" s="77">
        <v>6.9</v>
      </c>
      <c r="E155" s="74">
        <v>2837.51</v>
      </c>
      <c r="F155" s="88">
        <v>21.83</v>
      </c>
      <c r="G155" s="74">
        <v>52.72</v>
      </c>
      <c r="H155" s="74">
        <v>1083</v>
      </c>
      <c r="I155" s="79">
        <v>14.5</v>
      </c>
      <c r="J155" s="69"/>
      <c r="K155" s="77">
        <v>20</v>
      </c>
      <c r="L155" s="84">
        <v>0</v>
      </c>
      <c r="M155" s="84">
        <v>0.30258064516129035</v>
      </c>
      <c r="N155" s="69"/>
      <c r="O155" s="77">
        <v>0.95</v>
      </c>
      <c r="P155" s="84">
        <v>0</v>
      </c>
      <c r="Q155" s="79">
        <v>7.5</v>
      </c>
      <c r="R155" s="109">
        <v>28.3</v>
      </c>
      <c r="S155" s="79">
        <v>2.4</v>
      </c>
      <c r="T155" s="84"/>
      <c r="U155" s="79"/>
      <c r="V155" s="84">
        <v>0</v>
      </c>
      <c r="W155" s="84">
        <v>0.78806451612903228</v>
      </c>
      <c r="X155" s="69"/>
      <c r="Y155" s="81">
        <f t="shared" si="3"/>
        <v>97.386888273314881</v>
      </c>
      <c r="Z155" s="90">
        <f>100*(I155-S155)/I155</f>
        <v>83.448275862068968</v>
      </c>
      <c r="AA155" s="90"/>
      <c r="AB155" s="90"/>
      <c r="AC155" s="70"/>
    </row>
    <row r="156" spans="2:29">
      <c r="B156" s="73">
        <v>43347</v>
      </c>
      <c r="C156" s="69">
        <v>11</v>
      </c>
      <c r="D156" s="77"/>
      <c r="E156" s="74">
        <v>3095.55</v>
      </c>
      <c r="F156" s="88">
        <v>20.8</v>
      </c>
      <c r="G156" s="74">
        <v>166.51</v>
      </c>
      <c r="H156" s="74">
        <v>1233</v>
      </c>
      <c r="I156" s="71">
        <v>22.7</v>
      </c>
      <c r="J156" s="69"/>
      <c r="K156" s="77">
        <v>20</v>
      </c>
      <c r="L156" s="69"/>
      <c r="M156" s="69"/>
      <c r="N156" s="69"/>
      <c r="O156" s="77">
        <v>0.8</v>
      </c>
      <c r="P156" s="71"/>
      <c r="Q156" s="71"/>
      <c r="R156" s="81">
        <v>32.299999999999997</v>
      </c>
      <c r="S156" s="71">
        <v>7.3</v>
      </c>
      <c r="T156" s="71"/>
      <c r="U156" s="71"/>
      <c r="V156" s="71"/>
      <c r="W156" s="71"/>
      <c r="X156" s="69"/>
      <c r="Y156" s="81">
        <f t="shared" si="3"/>
        <v>97.380373073803739</v>
      </c>
      <c r="Z156" s="90"/>
      <c r="AA156" s="90"/>
      <c r="AB156" s="90"/>
      <c r="AC156" s="70"/>
    </row>
    <row r="157" spans="2:29">
      <c r="B157" s="73">
        <v>43348</v>
      </c>
      <c r="C157" s="69">
        <v>11</v>
      </c>
      <c r="D157" s="77"/>
      <c r="E157" s="74">
        <v>3189.69</v>
      </c>
      <c r="F157" s="88">
        <v>17.579999999999998</v>
      </c>
      <c r="G157" s="74">
        <v>8.68</v>
      </c>
      <c r="H157" s="74">
        <v>1219</v>
      </c>
      <c r="I157" s="71">
        <v>22.5</v>
      </c>
      <c r="J157" s="69"/>
      <c r="K157" s="77">
        <v>20</v>
      </c>
      <c r="L157" s="69"/>
      <c r="M157" s="69"/>
      <c r="N157" s="69"/>
      <c r="O157" s="77">
        <v>1.2</v>
      </c>
      <c r="P157" s="69">
        <v>0.66</v>
      </c>
      <c r="Q157" s="71">
        <v>7.2</v>
      </c>
      <c r="R157" s="81">
        <v>45.9</v>
      </c>
      <c r="S157" s="71">
        <v>11.1</v>
      </c>
      <c r="T157" s="69"/>
      <c r="U157" s="71"/>
      <c r="V157" s="69">
        <v>0</v>
      </c>
      <c r="W157" s="69">
        <v>2.5854838709677415</v>
      </c>
      <c r="X157" s="69"/>
      <c r="Y157" s="81">
        <f t="shared" si="3"/>
        <v>96.234618539786695</v>
      </c>
      <c r="Z157" s="90">
        <f>100*(I157-S157)/I157</f>
        <v>50.666666666666664</v>
      </c>
      <c r="AA157" s="90"/>
      <c r="AB157" s="90"/>
      <c r="AC157" s="70"/>
    </row>
    <row r="158" spans="2:29">
      <c r="B158" s="73">
        <v>43349</v>
      </c>
      <c r="C158" s="69">
        <v>11</v>
      </c>
      <c r="D158" s="77"/>
      <c r="E158" s="74">
        <v>3295.25</v>
      </c>
      <c r="F158" s="88">
        <v>17.62</v>
      </c>
      <c r="G158" s="74">
        <v>138</v>
      </c>
      <c r="H158" s="74">
        <v>1343</v>
      </c>
      <c r="I158" s="71">
        <v>22.8</v>
      </c>
      <c r="J158" s="69"/>
      <c r="K158" s="77">
        <v>20</v>
      </c>
      <c r="L158" s="69"/>
      <c r="M158" s="69"/>
      <c r="N158" s="69"/>
      <c r="O158" s="77">
        <v>0.95</v>
      </c>
      <c r="P158" s="71"/>
      <c r="Q158" s="71"/>
      <c r="R158" s="81">
        <v>41</v>
      </c>
      <c r="S158" s="71">
        <v>9.8000000000000007</v>
      </c>
      <c r="T158" s="71"/>
      <c r="U158" s="71"/>
      <c r="V158" s="71"/>
      <c r="W158" s="71"/>
      <c r="X158" s="69"/>
      <c r="Y158" s="81">
        <f t="shared" si="3"/>
        <v>96.947133283693219</v>
      </c>
      <c r="Z158" s="90"/>
      <c r="AA158" s="90"/>
      <c r="AB158" s="90"/>
      <c r="AC158" s="70"/>
    </row>
    <row r="159" spans="2:29">
      <c r="B159" s="73">
        <v>43350</v>
      </c>
      <c r="C159" s="69">
        <v>11</v>
      </c>
      <c r="D159" s="77"/>
      <c r="E159" s="74">
        <v>3283.78</v>
      </c>
      <c r="F159" s="88">
        <v>14.84</v>
      </c>
      <c r="G159" s="74">
        <v>97.84</v>
      </c>
      <c r="H159" s="74">
        <v>1067</v>
      </c>
      <c r="I159" s="71">
        <v>29.8</v>
      </c>
      <c r="J159" s="69"/>
      <c r="K159" s="77">
        <v>20</v>
      </c>
      <c r="L159" s="69"/>
      <c r="M159" s="69"/>
      <c r="N159" s="69"/>
      <c r="O159" s="77">
        <v>1.8</v>
      </c>
      <c r="P159" s="69">
        <v>0</v>
      </c>
      <c r="Q159" s="71">
        <v>7.3</v>
      </c>
      <c r="R159" s="81">
        <v>39.700000000000003</v>
      </c>
      <c r="S159" s="71">
        <v>9.6</v>
      </c>
      <c r="T159" s="69"/>
      <c r="U159" s="71"/>
      <c r="V159" s="69">
        <v>7.3043478260869557E-2</v>
      </c>
      <c r="W159" s="69">
        <v>2.7458064516129035</v>
      </c>
      <c r="X159" s="69"/>
      <c r="Y159" s="81">
        <f t="shared" si="3"/>
        <v>96.279287722586687</v>
      </c>
      <c r="Z159" s="90">
        <f>100*(I159-S159)/I159</f>
        <v>67.78523489932887</v>
      </c>
      <c r="AA159" s="90"/>
      <c r="AB159" s="90"/>
      <c r="AC159" s="70"/>
    </row>
    <row r="160" spans="2:29">
      <c r="B160" s="73">
        <v>43351</v>
      </c>
      <c r="C160" s="69">
        <v>11</v>
      </c>
      <c r="D160" s="77"/>
      <c r="E160" s="74">
        <v>3519.76</v>
      </c>
      <c r="F160" s="88"/>
      <c r="G160" s="74"/>
      <c r="H160" s="74">
        <v>845</v>
      </c>
      <c r="I160" s="71"/>
      <c r="J160" s="69"/>
      <c r="K160" s="77">
        <v>20</v>
      </c>
      <c r="L160" s="69"/>
      <c r="M160" s="69"/>
      <c r="N160" s="69"/>
      <c r="O160" s="77">
        <v>1.5</v>
      </c>
      <c r="P160" s="71"/>
      <c r="Q160" s="71"/>
      <c r="R160" s="81">
        <v>27.7</v>
      </c>
      <c r="S160" s="71">
        <v>3.5</v>
      </c>
      <c r="T160" s="71"/>
      <c r="U160" s="71"/>
      <c r="V160" s="71"/>
      <c r="W160" s="71"/>
      <c r="X160" s="69"/>
      <c r="Y160" s="81">
        <f t="shared" si="3"/>
        <v>96.721893491124263</v>
      </c>
      <c r="Z160" s="90"/>
      <c r="AA160" s="90"/>
      <c r="AB160" s="90"/>
      <c r="AC160" s="70"/>
    </row>
    <row r="161" spans="2:29">
      <c r="B161" s="73">
        <v>43352</v>
      </c>
      <c r="C161" s="69">
        <v>11</v>
      </c>
      <c r="D161" s="77"/>
      <c r="E161" s="74">
        <v>3510.29</v>
      </c>
      <c r="F161" s="88"/>
      <c r="G161" s="74"/>
      <c r="H161" s="74">
        <v>750</v>
      </c>
      <c r="I161" s="71"/>
      <c r="J161" s="69"/>
      <c r="K161" s="77">
        <v>20</v>
      </c>
      <c r="L161" s="69"/>
      <c r="M161" s="69"/>
      <c r="N161" s="69"/>
      <c r="O161" s="77">
        <v>1.9</v>
      </c>
      <c r="P161" s="71"/>
      <c r="Q161" s="71"/>
      <c r="R161" s="81">
        <v>27.1</v>
      </c>
      <c r="S161" s="71">
        <v>1.2</v>
      </c>
      <c r="T161" s="71"/>
      <c r="U161" s="71"/>
      <c r="V161" s="71"/>
      <c r="W161" s="71"/>
      <c r="X161" s="69"/>
      <c r="Y161" s="81">
        <f t="shared" si="3"/>
        <v>96.38666666666667</v>
      </c>
      <c r="Z161" s="90"/>
      <c r="AA161" s="90"/>
      <c r="AB161" s="90"/>
      <c r="AC161" s="70"/>
    </row>
    <row r="162" spans="2:29">
      <c r="B162" s="73">
        <v>43353</v>
      </c>
      <c r="C162" s="69">
        <v>11</v>
      </c>
      <c r="D162" s="77">
        <v>7.2</v>
      </c>
      <c r="E162" s="74">
        <v>2755.69</v>
      </c>
      <c r="F162" s="88">
        <v>7.57</v>
      </c>
      <c r="G162" s="74">
        <v>84.67</v>
      </c>
      <c r="H162" s="74">
        <v>967</v>
      </c>
      <c r="I162" s="71">
        <v>16.5</v>
      </c>
      <c r="J162" s="69"/>
      <c r="K162" s="77">
        <v>20</v>
      </c>
      <c r="L162" s="69">
        <v>0</v>
      </c>
      <c r="M162" s="69">
        <v>2.9987096774193547</v>
      </c>
      <c r="N162" s="69"/>
      <c r="O162" s="77">
        <v>2.65</v>
      </c>
      <c r="P162" s="69">
        <v>1.35</v>
      </c>
      <c r="Q162" s="71">
        <v>7.4</v>
      </c>
      <c r="R162" s="81">
        <v>24.4</v>
      </c>
      <c r="S162" s="71">
        <v>0.3</v>
      </c>
      <c r="T162" s="69"/>
      <c r="U162" s="71"/>
      <c r="V162" s="69">
        <v>0</v>
      </c>
      <c r="W162" s="69">
        <v>5.7625806451612895</v>
      </c>
      <c r="X162" s="69"/>
      <c r="Y162" s="81">
        <f t="shared" si="3"/>
        <v>97.476732161323682</v>
      </c>
      <c r="Z162" s="90">
        <f>100*(I162-S162)/I162</f>
        <v>98.181818181818187</v>
      </c>
      <c r="AA162" s="90"/>
      <c r="AB162" s="90"/>
      <c r="AC162" s="70"/>
    </row>
    <row r="163" spans="2:29">
      <c r="B163" s="112">
        <v>43354</v>
      </c>
      <c r="C163" s="69">
        <v>11</v>
      </c>
      <c r="D163" s="77"/>
      <c r="E163" s="74">
        <v>3232.63</v>
      </c>
      <c r="F163" s="88">
        <v>12.02</v>
      </c>
      <c r="G163" s="74">
        <v>33.72</v>
      </c>
      <c r="H163" s="74">
        <v>778</v>
      </c>
      <c r="I163" s="71">
        <v>19.399999999999999</v>
      </c>
      <c r="J163" s="69"/>
      <c r="K163" s="77">
        <v>20</v>
      </c>
      <c r="L163" s="80"/>
      <c r="M163" s="80"/>
      <c r="N163" s="69"/>
      <c r="O163" s="77">
        <v>1.7000000000000002</v>
      </c>
      <c r="P163" s="71"/>
      <c r="Q163" s="71"/>
      <c r="R163" s="81">
        <v>22.8</v>
      </c>
      <c r="S163" s="71">
        <v>0.8</v>
      </c>
      <c r="T163" s="80"/>
      <c r="U163" s="114"/>
      <c r="V163" s="114"/>
      <c r="W163" s="80"/>
      <c r="X163" s="69"/>
      <c r="Y163" s="81">
        <f t="shared" si="3"/>
        <v>97.069408740359904</v>
      </c>
      <c r="Z163" s="90"/>
      <c r="AA163" s="90"/>
      <c r="AB163" s="90"/>
      <c r="AC163" s="70"/>
    </row>
    <row r="164" spans="2:29">
      <c r="B164" s="76">
        <v>43355</v>
      </c>
      <c r="C164" s="69">
        <v>10.4</v>
      </c>
      <c r="D164" s="77"/>
      <c r="E164" s="74">
        <v>2721.49</v>
      </c>
      <c r="F164" s="88">
        <v>16.5</v>
      </c>
      <c r="G164" s="74">
        <v>79.569999999999993</v>
      </c>
      <c r="H164" s="74">
        <v>1060</v>
      </c>
      <c r="I164" s="71">
        <v>17.600000000000001</v>
      </c>
      <c r="J164" s="69"/>
      <c r="K164" s="77">
        <v>20</v>
      </c>
      <c r="L164" s="69"/>
      <c r="M164" s="69"/>
      <c r="N164" s="69"/>
      <c r="O164" s="77">
        <v>5.65</v>
      </c>
      <c r="P164" s="69">
        <v>2.38</v>
      </c>
      <c r="Q164" s="71">
        <v>7.2</v>
      </c>
      <c r="R164" s="81">
        <v>30.4</v>
      </c>
      <c r="S164" s="71">
        <v>0.7</v>
      </c>
      <c r="T164" s="69"/>
      <c r="U164" s="71"/>
      <c r="V164" s="69">
        <v>0</v>
      </c>
      <c r="W164" s="69">
        <v>1.4587096774193549</v>
      </c>
      <c r="X164" s="69"/>
      <c r="Y164" s="81">
        <f t="shared" si="3"/>
        <v>97.132075471698116</v>
      </c>
      <c r="Z164" s="90">
        <f>100*(I164-S164)/I164</f>
        <v>96.02272727272728</v>
      </c>
      <c r="AA164" s="90"/>
      <c r="AB164" s="90"/>
      <c r="AC164" s="70"/>
    </row>
    <row r="165" spans="2:29">
      <c r="B165" s="76">
        <v>43356</v>
      </c>
      <c r="C165" s="69">
        <v>10.4</v>
      </c>
      <c r="D165" s="77"/>
      <c r="E165" s="74">
        <v>3075.02</v>
      </c>
      <c r="F165" s="88">
        <v>26.45</v>
      </c>
      <c r="G165" s="74">
        <v>55.35</v>
      </c>
      <c r="H165" s="74">
        <v>947</v>
      </c>
      <c r="I165" s="71">
        <v>24.9</v>
      </c>
      <c r="J165" s="69"/>
      <c r="K165" s="77">
        <v>20</v>
      </c>
      <c r="L165" s="69"/>
      <c r="M165" s="69"/>
      <c r="N165" s="69"/>
      <c r="O165" s="77">
        <v>3.1</v>
      </c>
      <c r="P165" s="71"/>
      <c r="Q165" s="71"/>
      <c r="R165" s="81">
        <v>35</v>
      </c>
      <c r="S165" s="69">
        <v>1</v>
      </c>
      <c r="T165" s="69"/>
      <c r="U165" s="69"/>
      <c r="V165" s="71"/>
      <c r="W165" s="69"/>
      <c r="X165" s="69"/>
      <c r="Y165" s="81">
        <f t="shared" si="3"/>
        <v>96.304118268215419</v>
      </c>
      <c r="Z165" s="90"/>
      <c r="AA165" s="90"/>
      <c r="AB165" s="90"/>
      <c r="AC165" s="70"/>
    </row>
    <row r="166" spans="2:29">
      <c r="B166" s="76">
        <v>43357</v>
      </c>
      <c r="C166" s="69">
        <v>10.4</v>
      </c>
      <c r="D166" s="77"/>
      <c r="E166" s="74">
        <v>2981.45</v>
      </c>
      <c r="F166" s="88">
        <v>23.15</v>
      </c>
      <c r="G166" s="74">
        <v>25.16</v>
      </c>
      <c r="H166" s="74">
        <v>912</v>
      </c>
      <c r="I166" s="71">
        <v>16.7</v>
      </c>
      <c r="J166" s="69"/>
      <c r="K166" s="77">
        <v>20</v>
      </c>
      <c r="L166" s="69"/>
      <c r="M166" s="69"/>
      <c r="N166" s="69"/>
      <c r="O166" s="77">
        <v>2.1</v>
      </c>
      <c r="P166" s="69">
        <v>4.55</v>
      </c>
      <c r="Q166" s="71">
        <v>7.5</v>
      </c>
      <c r="R166" s="81">
        <v>26.7</v>
      </c>
      <c r="S166" s="71">
        <v>0.3</v>
      </c>
      <c r="T166" s="69"/>
      <c r="U166" s="71"/>
      <c r="V166" s="69">
        <v>0</v>
      </c>
      <c r="W166" s="69">
        <v>7.943870967741935</v>
      </c>
      <c r="X166" s="69"/>
      <c r="Y166" s="81">
        <f t="shared" si="3"/>
        <v>97.07236842105263</v>
      </c>
      <c r="Z166" s="90">
        <f>100*(I166-S166)/I166</f>
        <v>98.203592814371248</v>
      </c>
      <c r="AA166" s="90"/>
      <c r="AB166" s="90"/>
      <c r="AC166" s="70"/>
    </row>
    <row r="167" spans="2:29">
      <c r="B167" s="76">
        <v>43358</v>
      </c>
      <c r="C167" s="69">
        <v>10.4</v>
      </c>
      <c r="D167" s="77"/>
      <c r="E167" s="74">
        <v>3065.33</v>
      </c>
      <c r="F167" s="88"/>
      <c r="G167" s="74"/>
      <c r="H167" s="74">
        <v>891</v>
      </c>
      <c r="I167" s="71"/>
      <c r="J167" s="69"/>
      <c r="K167" s="77">
        <v>20</v>
      </c>
      <c r="L167" s="69"/>
      <c r="M167" s="69"/>
      <c r="N167" s="69"/>
      <c r="O167" s="77">
        <v>1.8</v>
      </c>
      <c r="P167" s="71"/>
      <c r="Q167" s="71"/>
      <c r="R167" s="81">
        <v>25.2</v>
      </c>
      <c r="S167" s="71">
        <v>0.4</v>
      </c>
      <c r="T167" s="71"/>
      <c r="U167" s="71"/>
      <c r="V167" s="71"/>
      <c r="W167" s="71"/>
      <c r="X167" s="69"/>
      <c r="Y167" s="81">
        <f t="shared" si="3"/>
        <v>97.171717171717162</v>
      </c>
      <c r="Z167" s="90"/>
      <c r="AA167" s="90"/>
      <c r="AB167" s="90"/>
      <c r="AC167" s="70"/>
    </row>
    <row r="168" spans="2:29">
      <c r="B168" s="76">
        <v>43359</v>
      </c>
      <c r="C168" s="69">
        <v>10.4</v>
      </c>
      <c r="D168" s="77"/>
      <c r="E168" s="74">
        <v>3040.75</v>
      </c>
      <c r="F168" s="88"/>
      <c r="G168" s="74"/>
      <c r="H168" s="74">
        <v>727</v>
      </c>
      <c r="I168" s="71"/>
      <c r="J168" s="69"/>
      <c r="K168" s="77">
        <v>20</v>
      </c>
      <c r="L168" s="69"/>
      <c r="M168" s="69"/>
      <c r="N168" s="69"/>
      <c r="O168" s="77">
        <v>2.4</v>
      </c>
      <c r="P168" s="71"/>
      <c r="Q168" s="71"/>
      <c r="R168" s="81">
        <v>32.6</v>
      </c>
      <c r="S168" s="71">
        <v>0.4</v>
      </c>
      <c r="T168" s="71"/>
      <c r="U168" s="71"/>
      <c r="V168" s="71"/>
      <c r="W168" s="71"/>
      <c r="X168" s="69"/>
      <c r="Y168" s="81">
        <f t="shared" si="3"/>
        <v>95.515818431911953</v>
      </c>
      <c r="Z168" s="90"/>
      <c r="AA168" s="90"/>
      <c r="AB168" s="90"/>
      <c r="AC168" s="70"/>
    </row>
    <row r="169" spans="2:29">
      <c r="B169" s="76">
        <v>43360</v>
      </c>
      <c r="C169" s="69">
        <v>10.4</v>
      </c>
      <c r="D169" s="77">
        <v>7</v>
      </c>
      <c r="E169" s="74">
        <v>2929.13</v>
      </c>
      <c r="F169" s="88">
        <v>14.21</v>
      </c>
      <c r="G169" s="74">
        <v>32.53</v>
      </c>
      <c r="H169" s="74">
        <v>694</v>
      </c>
      <c r="I169" s="71">
        <v>15.1</v>
      </c>
      <c r="J169" s="69"/>
      <c r="K169" s="77">
        <v>20</v>
      </c>
      <c r="L169" s="69">
        <v>0</v>
      </c>
      <c r="M169" s="69">
        <v>2.8496774193548382</v>
      </c>
      <c r="N169" s="69"/>
      <c r="O169" s="77">
        <v>2.25</v>
      </c>
      <c r="P169" s="69">
        <v>1.89</v>
      </c>
      <c r="Q169" s="71">
        <v>7.1</v>
      </c>
      <c r="R169" s="81">
        <v>29.1</v>
      </c>
      <c r="S169" s="71">
        <v>0.6</v>
      </c>
      <c r="T169" s="69"/>
      <c r="U169" s="71"/>
      <c r="V169" s="69">
        <v>0</v>
      </c>
      <c r="W169" s="69">
        <v>5.9816129032258054</v>
      </c>
      <c r="X169" s="69"/>
      <c r="Y169" s="81">
        <f t="shared" si="3"/>
        <v>95.80691642651297</v>
      </c>
      <c r="Z169" s="90">
        <f>100*(I169-S169)/I169</f>
        <v>96.026490066225165</v>
      </c>
      <c r="AA169" s="90"/>
      <c r="AB169" s="90"/>
      <c r="AC169" s="70"/>
    </row>
    <row r="170" spans="2:29">
      <c r="B170" s="76">
        <v>43361</v>
      </c>
      <c r="C170" s="69">
        <v>11</v>
      </c>
      <c r="D170" s="77"/>
      <c r="E170" s="74">
        <v>3069.2</v>
      </c>
      <c r="F170" s="88">
        <v>14.77</v>
      </c>
      <c r="G170" s="74">
        <v>34.93</v>
      </c>
      <c r="H170" s="74">
        <v>966</v>
      </c>
      <c r="I170" s="69">
        <v>19</v>
      </c>
      <c r="J170" s="69"/>
      <c r="K170" s="77">
        <v>20</v>
      </c>
      <c r="L170" s="69"/>
      <c r="M170" s="69"/>
      <c r="N170" s="69"/>
      <c r="O170" s="77">
        <v>1.75</v>
      </c>
      <c r="P170" s="71"/>
      <c r="Q170" s="71"/>
      <c r="R170" s="81">
        <v>28.3</v>
      </c>
      <c r="S170" s="71">
        <v>0.4</v>
      </c>
      <c r="T170" s="69"/>
      <c r="U170" s="71"/>
      <c r="V170" s="71"/>
      <c r="W170" s="69"/>
      <c r="X170" s="69"/>
      <c r="Y170" s="81">
        <f t="shared" si="3"/>
        <v>97.070393374741201</v>
      </c>
      <c r="Z170" s="90">
        <f>100*(I170-S170)/I170</f>
        <v>97.894736842105274</v>
      </c>
      <c r="AA170" s="90"/>
      <c r="AB170" s="90"/>
      <c r="AC170" s="70"/>
    </row>
    <row r="171" spans="2:29">
      <c r="B171" s="76">
        <v>43362</v>
      </c>
      <c r="C171" s="69">
        <v>11</v>
      </c>
      <c r="D171" s="77"/>
      <c r="E171" s="74">
        <v>3078.59</v>
      </c>
      <c r="F171" s="88">
        <v>13.27</v>
      </c>
      <c r="G171" s="74">
        <v>22.57</v>
      </c>
      <c r="H171" s="74">
        <v>911</v>
      </c>
      <c r="I171" s="71">
        <v>24.3</v>
      </c>
      <c r="J171" s="69"/>
      <c r="K171" s="77">
        <v>20</v>
      </c>
      <c r="L171" s="69">
        <v>0</v>
      </c>
      <c r="M171" s="69">
        <v>2.7209677419354841</v>
      </c>
      <c r="N171" s="69"/>
      <c r="O171" s="77">
        <v>2.4</v>
      </c>
      <c r="P171" s="69">
        <v>2.23</v>
      </c>
      <c r="Q171" s="71">
        <v>7.1</v>
      </c>
      <c r="R171" s="81">
        <v>31.2</v>
      </c>
      <c r="S171" s="71">
        <v>0.4</v>
      </c>
      <c r="T171" s="69"/>
      <c r="U171" s="71"/>
      <c r="V171" s="69">
        <v>0</v>
      </c>
      <c r="W171" s="69">
        <v>5.3132258064516131</v>
      </c>
      <c r="X171" s="69"/>
      <c r="Y171" s="81">
        <f t="shared" si="3"/>
        <v>96.575192096597135</v>
      </c>
      <c r="Z171" s="90">
        <f>100*(I171-S171)/I171</f>
        <v>98.353909465020578</v>
      </c>
      <c r="AA171" s="90"/>
      <c r="AB171" s="90"/>
      <c r="AC171" s="70"/>
    </row>
    <row r="172" spans="2:29">
      <c r="B172" s="76">
        <v>43363</v>
      </c>
      <c r="C172" s="69">
        <v>11</v>
      </c>
      <c r="D172" s="77"/>
      <c r="E172" s="74">
        <v>3274.19</v>
      </c>
      <c r="F172" s="88">
        <v>11.42</v>
      </c>
      <c r="G172" s="74">
        <v>27.25</v>
      </c>
      <c r="H172" s="74">
        <v>879</v>
      </c>
      <c r="I172" s="71">
        <v>23.2</v>
      </c>
      <c r="J172" s="69"/>
      <c r="K172" s="77">
        <v>20</v>
      </c>
      <c r="L172" s="69"/>
      <c r="M172" s="69"/>
      <c r="N172" s="69"/>
      <c r="O172" s="77">
        <v>2.5499999999999998</v>
      </c>
      <c r="P172" s="71"/>
      <c r="Q172" s="71"/>
      <c r="R172" s="81">
        <v>29.2</v>
      </c>
      <c r="S172" s="71">
        <v>0.8</v>
      </c>
      <c r="T172" s="69"/>
      <c r="U172" s="71"/>
      <c r="V172" s="71"/>
      <c r="W172" s="69"/>
      <c r="X172" s="69"/>
      <c r="Y172" s="81">
        <f t="shared" si="3"/>
        <v>96.678043230944255</v>
      </c>
      <c r="Z172" s="90">
        <f>100*(I172-S172)/I172</f>
        <v>96.551724137931032</v>
      </c>
      <c r="AA172" s="90"/>
      <c r="AB172" s="90"/>
      <c r="AC172" s="70"/>
    </row>
    <row r="173" spans="2:29">
      <c r="B173" s="76">
        <v>43364</v>
      </c>
      <c r="C173" s="69">
        <v>0</v>
      </c>
      <c r="D173" s="77"/>
      <c r="E173" s="74">
        <v>3231.05</v>
      </c>
      <c r="F173" s="88">
        <v>15.28</v>
      </c>
      <c r="G173" s="74">
        <v>33.67</v>
      </c>
      <c r="H173" s="74">
        <v>877</v>
      </c>
      <c r="I173" s="71">
        <v>21.8</v>
      </c>
      <c r="J173" s="69"/>
      <c r="K173" s="77">
        <v>20</v>
      </c>
      <c r="L173" s="69"/>
      <c r="M173" s="69">
        <v>1.8696774193548384</v>
      </c>
      <c r="N173" s="69"/>
      <c r="O173" s="77">
        <v>2.1</v>
      </c>
      <c r="P173" s="69">
        <v>2.56</v>
      </c>
      <c r="Q173" s="71">
        <v>7.1</v>
      </c>
      <c r="R173" s="81">
        <v>24.4</v>
      </c>
      <c r="S173" s="71">
        <v>0.9</v>
      </c>
      <c r="T173" s="69"/>
      <c r="U173" s="71"/>
      <c r="V173" s="69">
        <v>0</v>
      </c>
      <c r="W173" s="69">
        <v>2.915161290322581</v>
      </c>
      <c r="X173" s="69"/>
      <c r="Y173" s="81">
        <f t="shared" si="3"/>
        <v>97.217787913340942</v>
      </c>
      <c r="Z173" s="90">
        <f>100*(I173-S173)/I173</f>
        <v>95.871559633027516</v>
      </c>
      <c r="AA173" s="90"/>
      <c r="AB173" s="90"/>
      <c r="AC173" s="70"/>
    </row>
    <row r="174" spans="2:29">
      <c r="B174" s="76">
        <v>43365</v>
      </c>
      <c r="C174" s="69">
        <v>0</v>
      </c>
      <c r="D174" s="77"/>
      <c r="E174" s="74">
        <v>3528.43</v>
      </c>
      <c r="F174" s="88"/>
      <c r="G174" s="74"/>
      <c r="H174" s="74">
        <v>1096</v>
      </c>
      <c r="I174" s="71"/>
      <c r="J174" s="69"/>
      <c r="K174" s="77">
        <v>20</v>
      </c>
      <c r="L174" s="69"/>
      <c r="M174" s="69"/>
      <c r="N174" s="69"/>
      <c r="O174" s="77">
        <v>1.9</v>
      </c>
      <c r="P174" s="71"/>
      <c r="Q174" s="71"/>
      <c r="R174" s="81">
        <v>34</v>
      </c>
      <c r="S174" s="71">
        <v>0.5</v>
      </c>
      <c r="T174" s="69"/>
      <c r="U174" s="71"/>
      <c r="V174" s="71"/>
      <c r="W174" s="69"/>
      <c r="X174" s="69"/>
      <c r="Y174" s="81">
        <f t="shared" si="3"/>
        <v>96.897810218978094</v>
      </c>
      <c r="Z174" s="90"/>
      <c r="AA174" s="90"/>
      <c r="AB174" s="90"/>
      <c r="AC174" s="70"/>
    </row>
    <row r="175" spans="2:29">
      <c r="B175" s="76">
        <v>43366</v>
      </c>
      <c r="C175" s="69">
        <v>0</v>
      </c>
      <c r="D175" s="77"/>
      <c r="E175" s="74">
        <v>3645.68</v>
      </c>
      <c r="F175" s="88"/>
      <c r="G175" s="74"/>
      <c r="H175" s="74">
        <v>1012</v>
      </c>
      <c r="I175" s="71"/>
      <c r="J175" s="69"/>
      <c r="K175" s="77">
        <v>20</v>
      </c>
      <c r="L175" s="69"/>
      <c r="M175" s="69"/>
      <c r="N175" s="69"/>
      <c r="O175" s="77">
        <v>2.1500000000000004</v>
      </c>
      <c r="P175" s="71"/>
      <c r="Q175" s="71"/>
      <c r="R175" s="81">
        <v>51.5</v>
      </c>
      <c r="S175" s="71">
        <v>0.3</v>
      </c>
      <c r="T175" s="69"/>
      <c r="U175" s="71"/>
      <c r="V175" s="71"/>
      <c r="W175" s="69"/>
      <c r="X175" s="69"/>
      <c r="Y175" s="81">
        <f t="shared" si="3"/>
        <v>94.911067193675891</v>
      </c>
      <c r="Z175" s="90"/>
      <c r="AA175" s="90"/>
      <c r="AB175" s="90"/>
      <c r="AC175" s="70"/>
    </row>
    <row r="176" spans="2:29">
      <c r="B176" s="76">
        <v>43367</v>
      </c>
      <c r="C176" s="69">
        <v>0</v>
      </c>
      <c r="D176" s="77">
        <v>6.9</v>
      </c>
      <c r="E176" s="74">
        <v>3376.27</v>
      </c>
      <c r="F176" s="88">
        <v>14.16</v>
      </c>
      <c r="G176" s="74">
        <v>27.82</v>
      </c>
      <c r="H176" s="74">
        <v>1147</v>
      </c>
      <c r="I176" s="71">
        <v>24.9</v>
      </c>
      <c r="J176" s="69"/>
      <c r="K176" s="77">
        <v>20</v>
      </c>
      <c r="L176" s="69">
        <v>0</v>
      </c>
      <c r="M176" s="69">
        <v>2.750322580645161</v>
      </c>
      <c r="N176" s="69"/>
      <c r="O176" s="77">
        <v>1.95</v>
      </c>
      <c r="P176" s="69">
        <v>2.54</v>
      </c>
      <c r="Q176" s="71">
        <v>7.6</v>
      </c>
      <c r="R176" s="81">
        <v>37.299999999999997</v>
      </c>
      <c r="S176" s="71">
        <v>0.6</v>
      </c>
      <c r="T176" s="69"/>
      <c r="U176" s="71"/>
      <c r="V176" s="69">
        <v>0</v>
      </c>
      <c r="W176" s="69">
        <v>9.4409677419354843</v>
      </c>
      <c r="X176" s="69"/>
      <c r="Y176" s="81">
        <f t="shared" si="3"/>
        <v>96.748038360941592</v>
      </c>
      <c r="Z176" s="90">
        <f>100*(I176-S176)/I176</f>
        <v>97.590361445783117</v>
      </c>
      <c r="AA176" s="90"/>
      <c r="AB176" s="90"/>
      <c r="AC176" s="70"/>
    </row>
    <row r="177" spans="2:29">
      <c r="B177" s="76">
        <v>43368</v>
      </c>
      <c r="C177" s="69">
        <v>0</v>
      </c>
      <c r="D177" s="77"/>
      <c r="E177" s="74">
        <v>3584.47</v>
      </c>
      <c r="F177" s="88">
        <v>15.45</v>
      </c>
      <c r="G177" s="74">
        <v>106.23</v>
      </c>
      <c r="H177" s="74">
        <v>1284</v>
      </c>
      <c r="I177" s="71">
        <v>17.399999999999999</v>
      </c>
      <c r="J177" s="69"/>
      <c r="K177" s="77">
        <v>20</v>
      </c>
      <c r="L177" s="69"/>
      <c r="M177" s="69"/>
      <c r="N177" s="69"/>
      <c r="O177" s="77">
        <v>1.75</v>
      </c>
      <c r="P177" s="71"/>
      <c r="Q177" s="71"/>
      <c r="R177" s="81">
        <v>31.5</v>
      </c>
      <c r="S177" s="71">
        <v>0.4</v>
      </c>
      <c r="T177" s="71"/>
      <c r="U177" s="71"/>
      <c r="V177" s="71"/>
      <c r="W177" s="71"/>
      <c r="X177" s="69"/>
      <c r="Y177" s="81">
        <f t="shared" si="3"/>
        <v>97.546728971962608</v>
      </c>
      <c r="Z177" s="90">
        <f>100*(I177-S177)/I177</f>
        <v>97.701149425287369</v>
      </c>
      <c r="AA177" s="90"/>
      <c r="AB177" s="90"/>
      <c r="AC177" s="70"/>
    </row>
    <row r="178" spans="2:29">
      <c r="B178" s="76">
        <v>43369</v>
      </c>
      <c r="C178" s="69">
        <v>0</v>
      </c>
      <c r="D178" s="77"/>
      <c r="E178" s="74">
        <v>3660.13</v>
      </c>
      <c r="F178" s="88">
        <v>14.26</v>
      </c>
      <c r="G178" s="74">
        <v>96.71</v>
      </c>
      <c r="H178" s="74">
        <v>1244</v>
      </c>
      <c r="I178" s="71">
        <v>22.1</v>
      </c>
      <c r="J178" s="69">
        <v>51.13</v>
      </c>
      <c r="K178" s="77">
        <f>J178-I178</f>
        <v>29.03</v>
      </c>
      <c r="L178" s="69"/>
      <c r="M178" s="69"/>
      <c r="N178" s="69"/>
      <c r="O178" s="77">
        <v>1.2000000000000002</v>
      </c>
      <c r="P178" s="71">
        <v>2.7</v>
      </c>
      <c r="Q178" s="71">
        <v>7.2</v>
      </c>
      <c r="R178" s="81">
        <v>34.9</v>
      </c>
      <c r="S178" s="71">
        <v>0.3</v>
      </c>
      <c r="T178" s="69">
        <v>1.96</v>
      </c>
      <c r="U178" s="69">
        <f>T178-S178</f>
        <v>1.66</v>
      </c>
      <c r="V178" s="69">
        <v>0</v>
      </c>
      <c r="W178" s="69">
        <v>8.5783870967741933</v>
      </c>
      <c r="X178" s="69">
        <f>S178+U178+V178+W178</f>
        <v>10.538387096774194</v>
      </c>
      <c r="Y178" s="81">
        <f t="shared" si="3"/>
        <v>97.194533762057873</v>
      </c>
      <c r="Z178" s="90">
        <f>100*(I178-S178)/I178</f>
        <v>98.642533936651574</v>
      </c>
      <c r="AA178" s="90">
        <f>(J178-T178)/J178*100</f>
        <v>96.166634070017594</v>
      </c>
      <c r="AB178" s="90"/>
      <c r="AC178" s="70"/>
    </row>
    <row r="179" spans="2:29">
      <c r="B179" s="76">
        <v>43370</v>
      </c>
      <c r="C179" s="69">
        <v>0</v>
      </c>
      <c r="D179" s="77"/>
      <c r="E179" s="74">
        <v>3714.46</v>
      </c>
      <c r="F179" s="88">
        <v>11.78</v>
      </c>
      <c r="G179" s="74">
        <v>41.87</v>
      </c>
      <c r="H179" s="74">
        <v>1041</v>
      </c>
      <c r="I179" s="71">
        <v>23.4</v>
      </c>
      <c r="J179" s="71"/>
      <c r="K179" s="77"/>
      <c r="L179" s="69"/>
      <c r="M179" s="69"/>
      <c r="N179" s="69"/>
      <c r="O179" s="77">
        <v>1.5</v>
      </c>
      <c r="P179" s="71"/>
      <c r="Q179" s="71"/>
      <c r="R179" s="81">
        <v>31.5</v>
      </c>
      <c r="S179" s="71">
        <v>0.6</v>
      </c>
      <c r="T179" s="71"/>
      <c r="U179" s="69"/>
      <c r="V179" s="71"/>
      <c r="W179" s="71"/>
      <c r="X179" s="69"/>
      <c r="Y179" s="81">
        <f t="shared" si="3"/>
        <v>96.97406340057637</v>
      </c>
      <c r="Z179" s="90">
        <f>100*(I179-S179)/I179</f>
        <v>97.435897435897417</v>
      </c>
      <c r="AA179" s="90"/>
      <c r="AB179" s="90"/>
      <c r="AC179" s="70"/>
    </row>
    <row r="180" spans="2:29">
      <c r="B180" s="76">
        <v>43371</v>
      </c>
      <c r="C180" s="69">
        <v>0</v>
      </c>
      <c r="D180" s="77"/>
      <c r="E180" s="74">
        <v>4080.13</v>
      </c>
      <c r="F180" s="88">
        <v>23.16</v>
      </c>
      <c r="G180" s="74">
        <v>63.34</v>
      </c>
      <c r="H180" s="74">
        <v>1594</v>
      </c>
      <c r="I180" s="71">
        <v>29.1</v>
      </c>
      <c r="J180" s="69">
        <v>44.12</v>
      </c>
      <c r="K180" s="77">
        <f>J180-I180</f>
        <v>15.019999999999996</v>
      </c>
      <c r="L180" s="69">
        <v>0</v>
      </c>
      <c r="M180" s="69">
        <v>2.7458064516129035</v>
      </c>
      <c r="N180" s="69">
        <f>I180+K180+L180+M180</f>
        <v>46.865806451612897</v>
      </c>
      <c r="O180" s="77">
        <v>3.05</v>
      </c>
      <c r="P180" s="69">
        <v>2.72</v>
      </c>
      <c r="Q180" s="71">
        <v>7.2</v>
      </c>
      <c r="R180" s="81">
        <v>40.200000000000003</v>
      </c>
      <c r="S180" s="71">
        <v>0.4</v>
      </c>
      <c r="T180" s="69">
        <v>1.91</v>
      </c>
      <c r="U180" s="69">
        <f>T180-S180</f>
        <v>1.5099999999999998</v>
      </c>
      <c r="V180" s="69">
        <v>0</v>
      </c>
      <c r="W180" s="69">
        <v>3.479677419354839</v>
      </c>
      <c r="X180" s="69">
        <f>S180+U180+V180+W180</f>
        <v>5.3896774193548387</v>
      </c>
      <c r="Y180" s="81">
        <f t="shared" si="3"/>
        <v>97.478042659974903</v>
      </c>
      <c r="Z180" s="90">
        <f>100*(I180-S180)/I180</f>
        <v>98.62542955326461</v>
      </c>
      <c r="AA180" s="90">
        <f>(J180-T180)/J180*100</f>
        <v>95.670897552130569</v>
      </c>
      <c r="AB180" s="90"/>
      <c r="AC180" s="70"/>
    </row>
    <row r="181" spans="2:29">
      <c r="B181" s="76">
        <v>43372</v>
      </c>
      <c r="C181" s="69">
        <v>0</v>
      </c>
      <c r="D181" s="77"/>
      <c r="E181" s="74">
        <v>3977.61</v>
      </c>
      <c r="F181" s="88"/>
      <c r="G181" s="74"/>
      <c r="H181" s="74">
        <v>979</v>
      </c>
      <c r="I181" s="71"/>
      <c r="J181" s="71"/>
      <c r="K181" s="77"/>
      <c r="L181" s="71"/>
      <c r="M181" s="71"/>
      <c r="N181" s="69"/>
      <c r="O181" s="77">
        <v>1.35</v>
      </c>
      <c r="P181" s="71"/>
      <c r="Q181" s="71"/>
      <c r="R181" s="81">
        <v>35.4</v>
      </c>
      <c r="S181" s="69">
        <v>1</v>
      </c>
      <c r="T181" s="71"/>
      <c r="U181" s="69"/>
      <c r="V181" s="71"/>
      <c r="W181" s="71"/>
      <c r="X181" s="69"/>
      <c r="Y181" s="81">
        <f t="shared" si="3"/>
        <v>96.384065372829426</v>
      </c>
      <c r="Z181" s="90"/>
      <c r="AA181" s="90"/>
      <c r="AB181" s="90"/>
      <c r="AC181" s="70"/>
    </row>
    <row r="182" spans="2:29">
      <c r="B182" s="76">
        <v>43373</v>
      </c>
      <c r="C182" s="69">
        <v>0</v>
      </c>
      <c r="D182" s="77"/>
      <c r="E182" s="74">
        <v>3868.31</v>
      </c>
      <c r="F182" s="88"/>
      <c r="G182" s="74"/>
      <c r="H182" s="74">
        <v>964</v>
      </c>
      <c r="I182" s="71"/>
      <c r="J182" s="71"/>
      <c r="K182" s="77"/>
      <c r="L182" s="71"/>
      <c r="M182" s="71"/>
      <c r="N182" s="69"/>
      <c r="O182" s="77">
        <v>1.65</v>
      </c>
      <c r="P182" s="71"/>
      <c r="Q182" s="71"/>
      <c r="R182" s="81">
        <v>48</v>
      </c>
      <c r="S182" s="71">
        <v>0.7</v>
      </c>
      <c r="T182" s="71"/>
      <c r="U182" s="69"/>
      <c r="V182" s="71"/>
      <c r="W182" s="71"/>
      <c r="X182" s="69"/>
      <c r="Y182" s="81">
        <f t="shared" si="3"/>
        <v>95.020746887966794</v>
      </c>
      <c r="Z182" s="90"/>
      <c r="AA182" s="90"/>
      <c r="AB182" s="90"/>
      <c r="AC182" s="70"/>
    </row>
    <row r="183" spans="2:29">
      <c r="B183" s="76">
        <v>43374</v>
      </c>
      <c r="C183" s="69">
        <v>12.5</v>
      </c>
      <c r="D183" s="77">
        <v>7.1</v>
      </c>
      <c r="E183" s="74">
        <v>3240.23</v>
      </c>
      <c r="F183" s="88">
        <v>18.16</v>
      </c>
      <c r="G183" s="74">
        <v>67.89</v>
      </c>
      <c r="H183" s="95">
        <v>1117</v>
      </c>
      <c r="I183" s="71">
        <v>20.3</v>
      </c>
      <c r="J183" s="69">
        <v>42.98</v>
      </c>
      <c r="K183" s="77">
        <f>J183-I183</f>
        <v>22.679999999999996</v>
      </c>
      <c r="L183" s="69">
        <v>0</v>
      </c>
      <c r="M183" s="69">
        <v>2.4838709677419355</v>
      </c>
      <c r="N183" s="69">
        <f>I183+K183+L183+M183</f>
        <v>45.463870967741933</v>
      </c>
      <c r="O183" s="77">
        <v>2.25</v>
      </c>
      <c r="P183" s="71">
        <v>1.4</v>
      </c>
      <c r="Q183" s="71">
        <v>7.3</v>
      </c>
      <c r="R183" s="81">
        <v>38.200000000000003</v>
      </c>
      <c r="S183" s="71">
        <v>0.5</v>
      </c>
      <c r="T183" s="69">
        <v>2.3199999999999998</v>
      </c>
      <c r="U183" s="69">
        <f>T183-S183</f>
        <v>1.8199999999999998</v>
      </c>
      <c r="V183" s="69">
        <v>0</v>
      </c>
      <c r="W183" s="69">
        <v>3.8770967741935487</v>
      </c>
      <c r="X183" s="69">
        <f>S183+U183+V183+W183</f>
        <v>6.1970967741935485</v>
      </c>
      <c r="Y183" s="81">
        <f t="shared" si="3"/>
        <v>96.58012533572068</v>
      </c>
      <c r="Z183" s="90">
        <f>100*(I183-S183)/I183</f>
        <v>97.536945812807872</v>
      </c>
      <c r="AA183" s="90">
        <f>(J183-T183)/J183*100</f>
        <v>94.602140530479289</v>
      </c>
      <c r="AB183" s="90"/>
      <c r="AC183" s="70"/>
    </row>
    <row r="184" spans="2:29">
      <c r="B184" s="76">
        <v>43375</v>
      </c>
      <c r="C184" s="69">
        <v>12.5</v>
      </c>
      <c r="D184" s="77"/>
      <c r="E184" s="74">
        <v>2967.27</v>
      </c>
      <c r="F184" s="88">
        <v>22.73</v>
      </c>
      <c r="G184" s="74">
        <v>112.26</v>
      </c>
      <c r="H184" s="95">
        <v>1000</v>
      </c>
      <c r="I184" s="71">
        <v>20.100000000000001</v>
      </c>
      <c r="J184" s="71"/>
      <c r="K184" s="77"/>
      <c r="L184" s="71"/>
      <c r="M184" s="71"/>
      <c r="N184" s="69"/>
      <c r="O184" s="77">
        <v>1.95</v>
      </c>
      <c r="P184" s="71"/>
      <c r="Q184" s="71"/>
      <c r="R184" s="81">
        <v>35.700000000000003</v>
      </c>
      <c r="S184" s="71">
        <v>0.3</v>
      </c>
      <c r="T184" s="71"/>
      <c r="U184" s="69"/>
      <c r="V184" s="71"/>
      <c r="W184" s="69"/>
      <c r="X184" s="69"/>
      <c r="Y184" s="81">
        <f t="shared" si="3"/>
        <v>96.429999999999993</v>
      </c>
      <c r="Z184" s="90">
        <f>100*(I184-S184)/I184</f>
        <v>98.507462686567152</v>
      </c>
      <c r="AA184" s="90"/>
      <c r="AB184" s="90"/>
      <c r="AC184" s="70"/>
    </row>
    <row r="185" spans="2:29">
      <c r="B185" s="76">
        <v>43376</v>
      </c>
      <c r="C185" s="69">
        <v>12.5</v>
      </c>
      <c r="D185" s="77"/>
      <c r="E185" s="74">
        <v>2731.13</v>
      </c>
      <c r="F185" s="88">
        <v>22.95</v>
      </c>
      <c r="G185" s="74">
        <v>127.75</v>
      </c>
      <c r="H185" s="95">
        <v>835</v>
      </c>
      <c r="I185" s="71">
        <v>13.7</v>
      </c>
      <c r="J185" s="69">
        <v>70.88</v>
      </c>
      <c r="K185" s="77">
        <f>J185-I185</f>
        <v>57.179999999999993</v>
      </c>
      <c r="L185" s="69">
        <v>0</v>
      </c>
      <c r="M185" s="69">
        <f>'[1]NO2- NO3-'!J340</f>
        <v>3.0664516129032258</v>
      </c>
      <c r="N185" s="69">
        <f>I185+K185+L185+M185</f>
        <v>73.946451612903218</v>
      </c>
      <c r="O185" s="77">
        <v>2.1500000000000004</v>
      </c>
      <c r="P185" s="69">
        <v>0.95</v>
      </c>
      <c r="Q185" s="71">
        <v>7.3</v>
      </c>
      <c r="R185" s="81">
        <v>35.6</v>
      </c>
      <c r="S185" s="71">
        <v>0.3</v>
      </c>
      <c r="T185" s="69">
        <v>2.42</v>
      </c>
      <c r="U185" s="69">
        <f>T185-S185</f>
        <v>2.12</v>
      </c>
      <c r="V185" s="69">
        <v>0</v>
      </c>
      <c r="W185" s="69">
        <v>4.8661290322580646</v>
      </c>
      <c r="X185" s="69">
        <f>S185+U185+V185+W185</f>
        <v>7.2861290322580645</v>
      </c>
      <c r="Y185" s="81">
        <f t="shared" si="3"/>
        <v>95.736526946107787</v>
      </c>
      <c r="Z185" s="90">
        <f>100*(I185-S185)/I185</f>
        <v>97.810218978102185</v>
      </c>
      <c r="AA185" s="90">
        <f>(J185-T185)/J185*100</f>
        <v>96.585778781038371</v>
      </c>
      <c r="AB185" s="90"/>
      <c r="AC185" s="70"/>
    </row>
    <row r="186" spans="2:29">
      <c r="B186" s="76">
        <v>43377</v>
      </c>
      <c r="C186" s="69">
        <v>7.5</v>
      </c>
      <c r="D186" s="77"/>
      <c r="E186" s="74">
        <v>2681.41</v>
      </c>
      <c r="F186" s="88">
        <v>18.41</v>
      </c>
      <c r="G186" s="74">
        <v>28.81</v>
      </c>
      <c r="H186" s="95">
        <v>916</v>
      </c>
      <c r="I186" s="71">
        <v>21.8</v>
      </c>
      <c r="J186" s="69"/>
      <c r="K186" s="77"/>
      <c r="L186" s="71"/>
      <c r="M186" s="69"/>
      <c r="N186" s="69"/>
      <c r="O186" s="77">
        <v>2.0999999999999996</v>
      </c>
      <c r="P186" s="71"/>
      <c r="Q186" s="71"/>
      <c r="R186" s="81">
        <v>35.1</v>
      </c>
      <c r="S186" s="71">
        <v>0.2</v>
      </c>
      <c r="T186" s="69"/>
      <c r="U186" s="69"/>
      <c r="V186" s="71"/>
      <c r="W186" s="69"/>
      <c r="X186" s="69"/>
      <c r="Y186" s="81">
        <f t="shared" si="3"/>
        <v>96.168122270742344</v>
      </c>
      <c r="Z186" s="90">
        <f>100*(I186-S186)/I186</f>
        <v>99.082568807339442</v>
      </c>
      <c r="AA186" s="90"/>
      <c r="AB186" s="90"/>
      <c r="AC186" s="70"/>
    </row>
    <row r="187" spans="2:29">
      <c r="B187" s="76">
        <v>43378</v>
      </c>
      <c r="C187" s="69">
        <v>7.5</v>
      </c>
      <c r="D187" s="77"/>
      <c r="E187" s="74">
        <v>2762.81</v>
      </c>
      <c r="F187" s="88">
        <v>12.64</v>
      </c>
      <c r="G187" s="74">
        <v>54.87</v>
      </c>
      <c r="H187" s="95">
        <v>939</v>
      </c>
      <c r="I187" s="71">
        <v>22.1</v>
      </c>
      <c r="J187" s="69">
        <v>41.22</v>
      </c>
      <c r="K187" s="77">
        <f>J187-I187</f>
        <v>19.119999999999997</v>
      </c>
      <c r="L187" s="69">
        <v>0</v>
      </c>
      <c r="M187" s="69">
        <f>'[1]NO2- NO3-'!J342</f>
        <v>2.8632258064516125</v>
      </c>
      <c r="N187" s="69">
        <f>I187+K187+L187+M187</f>
        <v>44.083225806451608</v>
      </c>
      <c r="O187" s="77">
        <v>2.2000000000000002</v>
      </c>
      <c r="P187" s="69">
        <v>0</v>
      </c>
      <c r="Q187" s="71">
        <v>7.2</v>
      </c>
      <c r="R187" s="81">
        <v>29.5</v>
      </c>
      <c r="S187" s="71">
        <v>0.3</v>
      </c>
      <c r="T187" s="69">
        <v>1.97</v>
      </c>
      <c r="U187" s="69">
        <f>T187-S187</f>
        <v>1.67</v>
      </c>
      <c r="V187" s="69">
        <v>0</v>
      </c>
      <c r="W187" s="69">
        <v>8.5896774193548371</v>
      </c>
      <c r="X187" s="69">
        <f>S187+U187+V187+W187</f>
        <v>10.559677419354838</v>
      </c>
      <c r="Y187" s="81">
        <f t="shared" si="3"/>
        <v>96.85835995740149</v>
      </c>
      <c r="Z187" s="90">
        <f>100*(I187-S187)/I187</f>
        <v>98.642533936651574</v>
      </c>
      <c r="AA187" s="90">
        <f>(J187-T187)/J187*100</f>
        <v>95.220766618146541</v>
      </c>
      <c r="AB187" s="90"/>
      <c r="AC187" s="70"/>
    </row>
    <row r="188" spans="2:29">
      <c r="B188" s="76">
        <v>43379</v>
      </c>
      <c r="C188" s="69">
        <v>7.5</v>
      </c>
      <c r="D188" s="77"/>
      <c r="E188" s="74">
        <v>2674.58</v>
      </c>
      <c r="F188" s="88"/>
      <c r="G188" s="74"/>
      <c r="H188" s="95">
        <v>806</v>
      </c>
      <c r="I188" s="71"/>
      <c r="J188" s="69"/>
      <c r="K188" s="77"/>
      <c r="L188" s="71"/>
      <c r="M188" s="69"/>
      <c r="N188" s="69"/>
      <c r="O188" s="77">
        <v>1.95</v>
      </c>
      <c r="P188" s="71"/>
      <c r="Q188" s="71"/>
      <c r="R188" s="81">
        <v>28.4</v>
      </c>
      <c r="S188" s="71">
        <v>0.3</v>
      </c>
      <c r="T188" s="69"/>
      <c r="U188" s="69"/>
      <c r="V188" s="71"/>
      <c r="W188" s="71"/>
      <c r="X188" s="69"/>
      <c r="Y188" s="81">
        <f t="shared" si="3"/>
        <v>96.476426799007442</v>
      </c>
      <c r="Z188" s="90"/>
      <c r="AA188" s="90"/>
      <c r="AB188" s="90"/>
      <c r="AC188" s="70"/>
    </row>
    <row r="189" spans="2:29">
      <c r="B189" s="76">
        <v>43380</v>
      </c>
      <c r="C189" s="69">
        <v>7.5</v>
      </c>
      <c r="D189" s="77"/>
      <c r="E189" s="74">
        <v>2610.09</v>
      </c>
      <c r="F189" s="88"/>
      <c r="G189" s="74"/>
      <c r="H189" s="95">
        <v>1129</v>
      </c>
      <c r="I189" s="71"/>
      <c r="J189" s="69"/>
      <c r="K189" s="77"/>
      <c r="L189" s="71"/>
      <c r="M189" s="69"/>
      <c r="N189" s="69"/>
      <c r="O189" s="77">
        <v>1.75</v>
      </c>
      <c r="P189" s="71"/>
      <c r="Q189" s="71"/>
      <c r="R189" s="81">
        <v>37.6</v>
      </c>
      <c r="S189" s="71">
        <v>0.6</v>
      </c>
      <c r="T189" s="69"/>
      <c r="U189" s="69"/>
      <c r="V189" s="71"/>
      <c r="W189" s="71"/>
      <c r="X189" s="69"/>
      <c r="Y189" s="81">
        <f t="shared" si="3"/>
        <v>96.66961913197521</v>
      </c>
      <c r="Z189" s="90"/>
      <c r="AA189" s="90"/>
      <c r="AB189" s="90"/>
      <c r="AC189" s="70"/>
    </row>
    <row r="190" spans="2:29">
      <c r="B190" s="76">
        <v>43381</v>
      </c>
      <c r="C190" s="69">
        <v>7.5</v>
      </c>
      <c r="D190" s="69">
        <f>[1]pH!B344</f>
        <v>7</v>
      </c>
      <c r="E190" s="74">
        <v>2599.21</v>
      </c>
      <c r="F190" s="88">
        <v>18.53</v>
      </c>
      <c r="G190" s="74">
        <v>6.11</v>
      </c>
      <c r="H190" s="74">
        <f>[1]COD!C375</f>
        <v>984</v>
      </c>
      <c r="I190" s="71">
        <f>[1]氨氮!C375</f>
        <v>20.3</v>
      </c>
      <c r="J190" s="69">
        <v>50.56</v>
      </c>
      <c r="K190" s="77">
        <f>J190-I190</f>
        <v>30.26</v>
      </c>
      <c r="L190" s="69">
        <f>'[1]NO2- NO3-'!I345</f>
        <v>0</v>
      </c>
      <c r="M190" s="69">
        <f>'[1]NO2- NO3-'!J345</f>
        <v>2.3890322580645162</v>
      </c>
      <c r="N190" s="69">
        <f>I190+K190+L190+M190</f>
        <v>52.94903225806452</v>
      </c>
      <c r="O190" s="69">
        <v>1.9</v>
      </c>
      <c r="P190" s="69">
        <f>[1]磷酸!C344</f>
        <v>2.12</v>
      </c>
      <c r="Q190" s="69">
        <f>[1]pH!C344</f>
        <v>7</v>
      </c>
      <c r="R190" s="81">
        <f>[1]COD!D375</f>
        <v>32.9</v>
      </c>
      <c r="S190" s="71">
        <f>[1]氨氮!D375</f>
        <v>0.2</v>
      </c>
      <c r="T190" s="69">
        <v>4.25</v>
      </c>
      <c r="U190" s="69">
        <f>T190-S190</f>
        <v>4.05</v>
      </c>
      <c r="V190" s="69">
        <f>'[1]NO2- NO3-'!I345</f>
        <v>0</v>
      </c>
      <c r="W190" s="69">
        <f>'[1]NO2- NO3-'!K345</f>
        <v>4.7916129032258059</v>
      </c>
      <c r="X190" s="69">
        <f>S190+U190+V190+W190</f>
        <v>9.0416129032258059</v>
      </c>
      <c r="Y190" s="81">
        <f t="shared" si="3"/>
        <v>96.65650406504065</v>
      </c>
      <c r="Z190" s="90">
        <f>100*(I190-S190)/I190</f>
        <v>99.01477832512316</v>
      </c>
      <c r="AA190" s="90">
        <f>(J190-T190)/J190*100</f>
        <v>91.594145569620252</v>
      </c>
      <c r="AB190" s="90"/>
      <c r="AC190" s="70"/>
    </row>
    <row r="191" spans="2:29">
      <c r="B191" s="76">
        <v>43382</v>
      </c>
      <c r="C191" s="69">
        <v>8</v>
      </c>
      <c r="D191" s="69"/>
      <c r="E191" s="74">
        <v>2697.15</v>
      </c>
      <c r="F191" s="88">
        <v>98.15</v>
      </c>
      <c r="G191" s="74">
        <v>20.81</v>
      </c>
      <c r="H191" s="74">
        <f>[1]COD!C376</f>
        <v>698</v>
      </c>
      <c r="I191" s="71">
        <f>[1]氨氮!C376</f>
        <v>30.7</v>
      </c>
      <c r="J191" s="69"/>
      <c r="K191" s="77"/>
      <c r="L191" s="69"/>
      <c r="M191" s="69"/>
      <c r="N191" s="69"/>
      <c r="O191" s="69">
        <v>2.5499999999999998</v>
      </c>
      <c r="P191" s="69"/>
      <c r="Q191" s="69"/>
      <c r="R191" s="81">
        <f>[1]COD!D376</f>
        <v>31</v>
      </c>
      <c r="S191" s="71">
        <f>[1]氨氮!D376</f>
        <v>0.4</v>
      </c>
      <c r="T191" s="69"/>
      <c r="U191" s="69"/>
      <c r="V191" s="69"/>
      <c r="W191" s="69"/>
      <c r="X191" s="69"/>
      <c r="Y191" s="81">
        <f t="shared" si="3"/>
        <v>95.558739255014331</v>
      </c>
      <c r="Z191" s="90">
        <f>100*(I191-S191)/I191</f>
        <v>98.697068403908801</v>
      </c>
      <c r="AA191" s="90"/>
      <c r="AB191" s="90"/>
      <c r="AC191" s="70"/>
    </row>
    <row r="192" spans="2:29">
      <c r="B192" s="76">
        <v>43383</v>
      </c>
      <c r="C192" s="69">
        <v>9.4</v>
      </c>
      <c r="D192" s="69"/>
      <c r="E192" s="74">
        <v>2743.33</v>
      </c>
      <c r="F192" s="88">
        <v>11.5</v>
      </c>
      <c r="G192" s="74">
        <v>36.47</v>
      </c>
      <c r="H192" s="74">
        <f>[1]COD!C377</f>
        <v>830</v>
      </c>
      <c r="I192" s="71">
        <f>[1]氨氮!C377</f>
        <v>19.2</v>
      </c>
      <c r="J192" s="69">
        <v>42.78</v>
      </c>
      <c r="K192" s="77">
        <f>J192-I192</f>
        <v>23.580000000000002</v>
      </c>
      <c r="L192" s="69">
        <f>'[1]NO2- NO3-'!I347</f>
        <v>0</v>
      </c>
      <c r="M192" s="69">
        <f>'[1]NO2- NO3-'!J347</f>
        <v>1.7296774193548388</v>
      </c>
      <c r="N192" s="69">
        <f>I192+K192+L192+M192</f>
        <v>44.509677419354837</v>
      </c>
      <c r="O192" s="69">
        <v>2.6</v>
      </c>
      <c r="P192" s="69">
        <f>[1]磷酸!C346</f>
        <v>1.59</v>
      </c>
      <c r="Q192" s="69">
        <f>[1]pH!C346</f>
        <v>7.2</v>
      </c>
      <c r="R192" s="81">
        <f>[1]COD!D377</f>
        <v>37.700000000000003</v>
      </c>
      <c r="S192" s="71">
        <f>[1]氨氮!D377</f>
        <v>0.2</v>
      </c>
      <c r="T192" s="69">
        <v>4.3</v>
      </c>
      <c r="U192" s="69">
        <f>T192-S192</f>
        <v>4.0999999999999996</v>
      </c>
      <c r="V192" s="69">
        <f>'[1]NO2- NO3-'!I347</f>
        <v>0</v>
      </c>
      <c r="W192" s="69">
        <f>'[1]NO2- NO3-'!K347</f>
        <v>6.701935483870967</v>
      </c>
      <c r="X192" s="69">
        <f>S192+U192+V192+W192</f>
        <v>11.001935483870966</v>
      </c>
      <c r="Y192" s="81">
        <f t="shared" si="3"/>
        <v>95.4578313253012</v>
      </c>
      <c r="Z192" s="90">
        <f>100*(I192-S192)/I192</f>
        <v>98.958333333333343</v>
      </c>
      <c r="AA192" s="90">
        <f>(J192-T192)/J192*100</f>
        <v>89.94857410004677</v>
      </c>
      <c r="AB192" s="90"/>
      <c r="AC192" s="70"/>
    </row>
    <row r="193" spans="2:29">
      <c r="B193" s="76">
        <v>43384</v>
      </c>
      <c r="C193" s="69">
        <v>9.4</v>
      </c>
      <c r="D193" s="69"/>
      <c r="E193" s="74">
        <v>2837.47</v>
      </c>
      <c r="F193" s="88">
        <v>11.68</v>
      </c>
      <c r="G193" s="74">
        <v>61.88</v>
      </c>
      <c r="H193" s="74">
        <f>[1]COD!C378</f>
        <v>1184</v>
      </c>
      <c r="I193" s="71">
        <f>[1]氨氮!C378</f>
        <v>18.7</v>
      </c>
      <c r="J193" s="69"/>
      <c r="K193" s="77"/>
      <c r="L193" s="69"/>
      <c r="M193" s="69"/>
      <c r="N193" s="69"/>
      <c r="O193" s="69">
        <v>1.9500000000000002</v>
      </c>
      <c r="P193" s="69"/>
      <c r="Q193" s="69"/>
      <c r="R193" s="81">
        <f>[1]COD!D378</f>
        <v>39.6</v>
      </c>
      <c r="S193" s="71">
        <f>[1]氨氮!D378</f>
        <v>0.4</v>
      </c>
      <c r="T193" s="69"/>
      <c r="U193" s="69"/>
      <c r="V193" s="69"/>
      <c r="W193" s="69"/>
      <c r="X193" s="69"/>
      <c r="Y193" s="81">
        <f t="shared" si="3"/>
        <v>96.655405405405418</v>
      </c>
      <c r="Z193" s="90">
        <f>100*(I193-S193)/I193</f>
        <v>97.860962566844918</v>
      </c>
      <c r="AA193" s="90"/>
      <c r="AB193" s="90"/>
      <c r="AC193" s="70"/>
    </row>
    <row r="194" spans="2:29">
      <c r="B194" s="76">
        <v>43385</v>
      </c>
      <c r="C194" s="69">
        <v>9.4</v>
      </c>
      <c r="D194" s="69"/>
      <c r="E194" s="74">
        <v>2773.41</v>
      </c>
      <c r="F194" s="88">
        <v>0.87</v>
      </c>
      <c r="G194" s="74">
        <v>127.8</v>
      </c>
      <c r="H194" s="74">
        <f>[1]COD!C379</f>
        <v>1150</v>
      </c>
      <c r="I194" s="71">
        <f>[1]氨氮!C379</f>
        <v>21.4</v>
      </c>
      <c r="J194" s="69">
        <v>41.08</v>
      </c>
      <c r="K194" s="77">
        <f>J194-I194</f>
        <v>19.68</v>
      </c>
      <c r="L194" s="69">
        <f>'[1]NO2- NO3-'!I349</f>
        <v>0</v>
      </c>
      <c r="M194" s="69">
        <f>'[1]NO2- NO3-'!J349</f>
        <v>2.4658064516129032</v>
      </c>
      <c r="N194" s="69">
        <f>I194+K194+L194+M194</f>
        <v>43.545806451612904</v>
      </c>
      <c r="O194" s="69">
        <v>2.3499999999999996</v>
      </c>
      <c r="P194" s="69">
        <f>[1]磷酸!C348</f>
        <v>1.78</v>
      </c>
      <c r="Q194" s="69">
        <f>[1]pH!C348</f>
        <v>7.4</v>
      </c>
      <c r="R194" s="81">
        <f>[1]COD!D379</f>
        <v>38.4</v>
      </c>
      <c r="S194" s="71">
        <f>[1]氨氮!D379</f>
        <v>0.3</v>
      </c>
      <c r="T194" s="69">
        <v>4.42</v>
      </c>
      <c r="U194" s="69">
        <f>T194-S194</f>
        <v>4.12</v>
      </c>
      <c r="V194" s="69">
        <f>'[1]NO2- NO3-'!I349</f>
        <v>0</v>
      </c>
      <c r="W194" s="69">
        <f>'[1]NO2- NO3-'!K349</f>
        <v>8.9306451612903217</v>
      </c>
      <c r="X194" s="69">
        <f>S194+U194+V194+W194</f>
        <v>13.350645161290322</v>
      </c>
      <c r="Y194" s="81">
        <f t="shared" si="3"/>
        <v>96.660869565217382</v>
      </c>
      <c r="Z194" s="90">
        <f>100*(I194-S194)/I194</f>
        <v>98.598130841121502</v>
      </c>
      <c r="AA194" s="90">
        <f>(J194-T194)/J194*100</f>
        <v>89.240506329113927</v>
      </c>
      <c r="AB194" s="90"/>
      <c r="AC194" s="70"/>
    </row>
    <row r="195" spans="2:29">
      <c r="B195" s="76">
        <v>43386</v>
      </c>
      <c r="C195" s="69">
        <v>9.4</v>
      </c>
      <c r="D195" s="69"/>
      <c r="E195" s="74">
        <v>2977.29</v>
      </c>
      <c r="F195" s="88"/>
      <c r="G195" s="74"/>
      <c r="H195" s="74">
        <f>[1]COD!C380</f>
        <v>1080</v>
      </c>
      <c r="I195" s="71"/>
      <c r="J195" s="69"/>
      <c r="K195" s="77"/>
      <c r="L195" s="69"/>
      <c r="M195" s="69"/>
      <c r="N195" s="69"/>
      <c r="O195" s="69">
        <v>2.1500000000000004</v>
      </c>
      <c r="P195" s="69"/>
      <c r="Q195" s="69"/>
      <c r="R195" s="81">
        <f>[1]COD!D380</f>
        <v>42.5</v>
      </c>
      <c r="S195" s="71">
        <f>[1]氨氮!D380</f>
        <v>0.3</v>
      </c>
      <c r="T195" s="69"/>
      <c r="U195" s="69"/>
      <c r="V195" s="69"/>
      <c r="W195" s="69"/>
      <c r="X195" s="69"/>
      <c r="Y195" s="81">
        <f t="shared" si="3"/>
        <v>96.06481481481481</v>
      </c>
      <c r="Z195" s="90"/>
      <c r="AA195" s="90"/>
      <c r="AB195" s="90"/>
      <c r="AC195" s="70"/>
    </row>
    <row r="196" spans="2:29">
      <c r="B196" s="76">
        <v>43387</v>
      </c>
      <c r="C196" s="69">
        <v>9.4</v>
      </c>
      <c r="D196" s="69"/>
      <c r="E196" s="74">
        <v>3088.13</v>
      </c>
      <c r="F196" s="88"/>
      <c r="G196" s="74"/>
      <c r="H196" s="74">
        <f>[1]COD!C381</f>
        <v>956</v>
      </c>
      <c r="I196" s="71"/>
      <c r="J196" s="69"/>
      <c r="K196" s="77"/>
      <c r="L196" s="69"/>
      <c r="M196" s="69"/>
      <c r="N196" s="69"/>
      <c r="O196" s="69">
        <v>2.15</v>
      </c>
      <c r="P196" s="69"/>
      <c r="Q196" s="69"/>
      <c r="R196" s="81">
        <f>[1]COD!D381</f>
        <v>42.8</v>
      </c>
      <c r="S196" s="71">
        <f>[1]氨氮!D381</f>
        <v>0.4</v>
      </c>
      <c r="T196" s="69"/>
      <c r="U196" s="69"/>
      <c r="V196" s="69"/>
      <c r="W196" s="69"/>
      <c r="X196" s="69"/>
      <c r="Y196" s="81">
        <f t="shared" si="3"/>
        <v>95.523012552301253</v>
      </c>
      <c r="Z196" s="90"/>
      <c r="AA196" s="90"/>
      <c r="AB196" s="90"/>
      <c r="AC196" s="70"/>
    </row>
    <row r="197" spans="2:29">
      <c r="B197" s="76">
        <v>43388</v>
      </c>
      <c r="C197" s="69">
        <v>9.4</v>
      </c>
      <c r="D197" s="69">
        <f>[1]pH!B351</f>
        <v>7.1</v>
      </c>
      <c r="E197" s="74">
        <v>3190.2</v>
      </c>
      <c r="F197" s="88">
        <v>14.33</v>
      </c>
      <c r="G197" s="74">
        <v>323.76</v>
      </c>
      <c r="H197" s="74">
        <f>[1]COD!C382</f>
        <v>1241</v>
      </c>
      <c r="I197" s="69">
        <f>[1]氨氮!C382</f>
        <v>15</v>
      </c>
      <c r="J197" s="69">
        <v>29.28</v>
      </c>
      <c r="K197" s="77">
        <f>J197-I197</f>
        <v>14.280000000000001</v>
      </c>
      <c r="L197" s="69">
        <f>'[1]NO2- NO3-'!I352</f>
        <v>0</v>
      </c>
      <c r="M197" s="69">
        <f>'[1]NO2- NO3-'!J352</f>
        <v>2.8722580645161293</v>
      </c>
      <c r="N197" s="69">
        <f>I197+K197+L197+M197</f>
        <v>32.152258064516133</v>
      </c>
      <c r="O197" s="69">
        <v>2.0499999999999998</v>
      </c>
      <c r="P197" s="69">
        <f>[1]磷酸!C351</f>
        <v>1.71</v>
      </c>
      <c r="Q197" s="69">
        <f>[1]pH!C351</f>
        <v>7.3</v>
      </c>
      <c r="R197" s="81">
        <f>[1]COD!D382</f>
        <v>46.1</v>
      </c>
      <c r="S197" s="71">
        <f>[1]氨氮!D382</f>
        <v>1.1000000000000001</v>
      </c>
      <c r="T197" s="69">
        <v>4.96</v>
      </c>
      <c r="U197" s="69">
        <f>T197-S197</f>
        <v>3.86</v>
      </c>
      <c r="V197" s="69">
        <f>'[1]NO2- NO3-'!I352</f>
        <v>0</v>
      </c>
      <c r="W197" s="69">
        <f>'[1]NO2- NO3-'!K352</f>
        <v>4.669677419354838</v>
      </c>
      <c r="X197" s="69">
        <f>S197+U197+V197+W197</f>
        <v>9.629677419354838</v>
      </c>
      <c r="Y197" s="81">
        <f t="shared" si="3"/>
        <v>96.285253827558421</v>
      </c>
      <c r="Z197" s="90">
        <f>100*(I197-S197)/I197</f>
        <v>92.666666666666671</v>
      </c>
      <c r="AA197" s="90">
        <f>(J197-T197)/J197*100</f>
        <v>83.060109289617472</v>
      </c>
      <c r="AB197" s="90"/>
      <c r="AC197" s="70"/>
    </row>
    <row r="198" spans="2:29">
      <c r="B198" s="76">
        <v>43389</v>
      </c>
      <c r="C198" s="69">
        <v>9.4</v>
      </c>
      <c r="D198" s="69"/>
      <c r="E198" s="74">
        <v>3377.14</v>
      </c>
      <c r="F198" s="88">
        <v>16.61</v>
      </c>
      <c r="G198" s="74">
        <v>47.14</v>
      </c>
      <c r="H198" s="74">
        <f>[1]COD!C383</f>
        <v>1069</v>
      </c>
      <c r="I198" s="71">
        <f>[1]氨氮!C383</f>
        <v>16.7</v>
      </c>
      <c r="J198" s="71"/>
      <c r="K198" s="77"/>
      <c r="L198" s="69"/>
      <c r="M198" s="69"/>
      <c r="N198" s="69"/>
      <c r="O198" s="69">
        <v>2</v>
      </c>
      <c r="P198" s="69"/>
      <c r="Q198" s="69"/>
      <c r="R198" s="81">
        <f>[1]COD!D383</f>
        <v>52.5</v>
      </c>
      <c r="S198" s="71">
        <f>[1]氨氮!D383</f>
        <v>0.8</v>
      </c>
      <c r="T198" s="71"/>
      <c r="U198" s="69"/>
      <c r="V198" s="69"/>
      <c r="W198" s="69"/>
      <c r="X198" s="69"/>
      <c r="Y198" s="81">
        <f t="shared" ref="Y198:Y261" si="4">(H198-R198)/H198*100</f>
        <v>95.088868101029007</v>
      </c>
      <c r="Z198" s="90">
        <f>100*(I198-S198)/I198</f>
        <v>95.209580838323348</v>
      </c>
      <c r="AA198" s="90"/>
      <c r="AB198" s="90"/>
      <c r="AC198" s="70"/>
    </row>
    <row r="199" spans="2:29">
      <c r="B199" s="76">
        <v>43390</v>
      </c>
      <c r="C199" s="69">
        <v>9.4</v>
      </c>
      <c r="D199" s="69"/>
      <c r="E199" s="74">
        <v>3381.03</v>
      </c>
      <c r="F199" s="88">
        <v>11.2</v>
      </c>
      <c r="G199" s="74">
        <v>107.78</v>
      </c>
      <c r="H199" s="74">
        <f>[1]COD!C384</f>
        <v>1043</v>
      </c>
      <c r="I199" s="71">
        <f>[1]氨氮!C384</f>
        <v>21.4</v>
      </c>
      <c r="J199" s="69">
        <v>63.49</v>
      </c>
      <c r="K199" s="77">
        <f>J199-I199</f>
        <v>42.09</v>
      </c>
      <c r="L199" s="69">
        <f>'[1]NO2- NO3-'!I354</f>
        <v>0</v>
      </c>
      <c r="M199" s="69">
        <f>'[1]NO2- NO3-'!J354</f>
        <v>2.5019354838709678</v>
      </c>
      <c r="N199" s="69">
        <f>I199+K199+L199+M199</f>
        <v>65.991935483870975</v>
      </c>
      <c r="O199" s="69">
        <v>1.7000000000000002</v>
      </c>
      <c r="P199" s="69">
        <f>[1]磷酸!C353</f>
        <v>8.5</v>
      </c>
      <c r="Q199" s="69">
        <f>[1]pH!C353</f>
        <v>7.5</v>
      </c>
      <c r="R199" s="81">
        <f>[1]COD!D384</f>
        <v>45.1</v>
      </c>
      <c r="S199" s="71">
        <f>[1]氨氮!D384</f>
        <v>0.7</v>
      </c>
      <c r="T199" s="69">
        <v>4.43</v>
      </c>
      <c r="U199" s="69">
        <f>T199-S199</f>
        <v>3.7299999999999995</v>
      </c>
      <c r="V199" s="69">
        <f>'[1]NO2- NO3-'!I354</f>
        <v>0</v>
      </c>
      <c r="W199" s="69">
        <f>'[1]NO2- NO3-'!K354</f>
        <v>8.6325806451612888</v>
      </c>
      <c r="X199" s="69">
        <f>S199+U199+V199+W199</f>
        <v>13.062580645161288</v>
      </c>
      <c r="Y199" s="81">
        <f t="shared" si="4"/>
        <v>95.675934803451582</v>
      </c>
      <c r="Z199" s="90">
        <f>100*(I199-S199)/I199</f>
        <v>96.728971962616825</v>
      </c>
      <c r="AA199" s="90">
        <f>(J199-T199)/J199*100</f>
        <v>93.022523232005042</v>
      </c>
      <c r="AB199" s="90"/>
      <c r="AC199" s="70"/>
    </row>
    <row r="200" spans="2:29">
      <c r="B200" s="76">
        <v>43391</v>
      </c>
      <c r="C200" s="69">
        <v>9.4</v>
      </c>
      <c r="D200" s="69"/>
      <c r="E200" s="74">
        <v>3317.03</v>
      </c>
      <c r="F200" s="88">
        <v>19.350000000000001</v>
      </c>
      <c r="G200" s="74">
        <v>13.93</v>
      </c>
      <c r="H200" s="74">
        <f>[1]COD!C385</f>
        <v>980</v>
      </c>
      <c r="I200" s="71">
        <f>[1]氨氮!C385</f>
        <v>25.4</v>
      </c>
      <c r="J200" s="71"/>
      <c r="K200" s="77"/>
      <c r="L200" s="69"/>
      <c r="M200" s="69"/>
      <c r="N200" s="69"/>
      <c r="O200" s="69">
        <v>2.2000000000000002</v>
      </c>
      <c r="P200" s="69"/>
      <c r="Q200" s="69"/>
      <c r="R200" s="81">
        <f>[1]COD!D385</f>
        <v>45</v>
      </c>
      <c r="S200" s="71">
        <f>[1]氨氮!D385</f>
        <v>1.5</v>
      </c>
      <c r="T200" s="71"/>
      <c r="U200" s="69"/>
      <c r="V200" s="69"/>
      <c r="W200" s="69"/>
      <c r="X200" s="69"/>
      <c r="Y200" s="81">
        <f t="shared" si="4"/>
        <v>95.408163265306129</v>
      </c>
      <c r="Z200" s="90">
        <f>100*(I200-S200)/I200</f>
        <v>94.094488188976385</v>
      </c>
      <c r="AA200" s="90"/>
      <c r="AB200" s="90"/>
      <c r="AC200" s="70"/>
    </row>
    <row r="201" spans="2:29">
      <c r="B201" s="76">
        <v>43392</v>
      </c>
      <c r="C201" s="69">
        <v>9.4</v>
      </c>
      <c r="D201" s="69"/>
      <c r="E201" s="74">
        <v>3294.07</v>
      </c>
      <c r="F201" s="88">
        <v>21.03</v>
      </c>
      <c r="G201" s="74">
        <v>90.34</v>
      </c>
      <c r="H201" s="74">
        <f>[1]COD!C386</f>
        <v>917</v>
      </c>
      <c r="I201" s="71">
        <f>[1]氨氮!C386</f>
        <v>22.1</v>
      </c>
      <c r="J201" s="69">
        <v>49.81</v>
      </c>
      <c r="K201" s="77">
        <f>J201-I201</f>
        <v>27.71</v>
      </c>
      <c r="L201" s="69">
        <f>'[1]NO2- NO3-'!I356</f>
        <v>0</v>
      </c>
      <c r="M201" s="69">
        <f>'[1]NO2- NO3-'!J356</f>
        <v>2.4703225806451612</v>
      </c>
      <c r="N201" s="69">
        <f>I201+K201+L201+M201</f>
        <v>52.280322580645162</v>
      </c>
      <c r="O201" s="69">
        <v>2.5499999999999998</v>
      </c>
      <c r="P201" s="69">
        <f>[1]磷酸!C355</f>
        <v>5.9</v>
      </c>
      <c r="Q201" s="69">
        <f>[1]pH!C355</f>
        <v>7.4</v>
      </c>
      <c r="R201" s="81">
        <f>[1]COD!D386</f>
        <v>41.4</v>
      </c>
      <c r="S201" s="71">
        <f>[1]氨氮!D386</f>
        <v>0.6</v>
      </c>
      <c r="T201" s="69">
        <v>5.14</v>
      </c>
      <c r="U201" s="69">
        <f>T201-S201</f>
        <v>4.54</v>
      </c>
      <c r="V201" s="69">
        <f>'[1]NO2- NO3-'!I356</f>
        <v>0</v>
      </c>
      <c r="W201" s="69">
        <f>'[1]NO2- NO3-'!K356</f>
        <v>11.635806451612904</v>
      </c>
      <c r="X201" s="69">
        <f>S201+U201+V201+W201</f>
        <v>16.775806451612905</v>
      </c>
      <c r="Y201" s="81">
        <f t="shared" si="4"/>
        <v>95.485278080697938</v>
      </c>
      <c r="Z201" s="90">
        <f>100*(I201-S201)/I201</f>
        <v>97.285067873303163</v>
      </c>
      <c r="AA201" s="90">
        <f>(J201-T201)/J201*100</f>
        <v>89.680786990564144</v>
      </c>
      <c r="AB201" s="90"/>
      <c r="AC201" s="70"/>
    </row>
    <row r="202" spans="2:29">
      <c r="B202" s="76">
        <v>43393</v>
      </c>
      <c r="C202" s="69">
        <v>9.4</v>
      </c>
      <c r="D202" s="69"/>
      <c r="E202" s="74">
        <v>3430.16</v>
      </c>
      <c r="F202" s="88"/>
      <c r="G202" s="74"/>
      <c r="H202" s="74">
        <f>[1]COD!C387</f>
        <v>944</v>
      </c>
      <c r="I202" s="71"/>
      <c r="J202" s="69"/>
      <c r="K202" s="77"/>
      <c r="L202" s="69"/>
      <c r="M202" s="69"/>
      <c r="N202" s="69"/>
      <c r="O202" s="69">
        <v>1.9000000000000001</v>
      </c>
      <c r="P202" s="69"/>
      <c r="Q202" s="69"/>
      <c r="R202" s="81">
        <f>[1]COD!D387</f>
        <v>48</v>
      </c>
      <c r="S202" s="71">
        <f>[1]氨氮!D387</f>
        <v>0.6</v>
      </c>
      <c r="T202" s="71"/>
      <c r="U202" s="69"/>
      <c r="V202" s="69"/>
      <c r="W202" s="69"/>
      <c r="X202" s="69"/>
      <c r="Y202" s="81">
        <f t="shared" si="4"/>
        <v>94.915254237288138</v>
      </c>
      <c r="Z202" s="90"/>
      <c r="AA202" s="90"/>
      <c r="AB202" s="90"/>
      <c r="AC202" s="70"/>
    </row>
    <row r="203" spans="2:29">
      <c r="B203" s="76">
        <v>43394</v>
      </c>
      <c r="C203" s="69">
        <v>9.4</v>
      </c>
      <c r="D203" s="69"/>
      <c r="E203" s="74">
        <v>3582.82</v>
      </c>
      <c r="F203" s="88"/>
      <c r="G203" s="74"/>
      <c r="H203" s="74">
        <f>[1]COD!C388</f>
        <v>874</v>
      </c>
      <c r="I203" s="71"/>
      <c r="J203" s="69"/>
      <c r="K203" s="77"/>
      <c r="L203" s="69"/>
      <c r="M203" s="69"/>
      <c r="N203" s="69"/>
      <c r="O203" s="69">
        <v>2.6</v>
      </c>
      <c r="P203" s="69"/>
      <c r="Q203" s="69"/>
      <c r="R203" s="81">
        <f>[1]COD!D388</f>
        <v>43.8</v>
      </c>
      <c r="S203" s="71">
        <f>[1]氨氮!D388</f>
        <v>2.2999999999999998</v>
      </c>
      <c r="T203" s="71"/>
      <c r="U203" s="69"/>
      <c r="V203" s="69"/>
      <c r="W203" s="69"/>
      <c r="X203" s="69"/>
      <c r="Y203" s="81">
        <f t="shared" si="4"/>
        <v>94.988558352402748</v>
      </c>
      <c r="Z203" s="90"/>
      <c r="AA203" s="90"/>
      <c r="AB203" s="90"/>
      <c r="AC203" s="70"/>
    </row>
    <row r="204" spans="2:29">
      <c r="B204" s="76">
        <v>43395</v>
      </c>
      <c r="C204" s="69">
        <v>9.4</v>
      </c>
      <c r="D204" s="69">
        <f>[1]pH!B358</f>
        <v>7.1</v>
      </c>
      <c r="E204" s="74"/>
      <c r="F204" s="88">
        <v>16.03</v>
      </c>
      <c r="G204" s="74">
        <v>148.22999999999999</v>
      </c>
      <c r="H204" s="74">
        <f>[1]COD!C389</f>
        <v>817</v>
      </c>
      <c r="I204" s="71">
        <f>[1]氨氮!C389</f>
        <v>20.2</v>
      </c>
      <c r="J204" s="69">
        <v>54.67</v>
      </c>
      <c r="K204" s="77">
        <f>J204-I204</f>
        <v>34.47</v>
      </c>
      <c r="L204" s="69">
        <f>'[1]NO2- NO3-'!I359</f>
        <v>0</v>
      </c>
      <c r="M204" s="69">
        <f>'[1]NO2- NO3-'!J359</f>
        <v>2.5606451612903225</v>
      </c>
      <c r="N204" s="69">
        <f>I204+K204+L204+M204</f>
        <v>57.230645161290326</v>
      </c>
      <c r="O204" s="69">
        <v>2.1</v>
      </c>
      <c r="P204" s="69">
        <f>[1]磷酸!C358</f>
        <v>0.47</v>
      </c>
      <c r="Q204" s="69">
        <f>[1]pH!C358</f>
        <v>7.2</v>
      </c>
      <c r="R204" s="81">
        <f>[1]COD!D389</f>
        <v>39.799999999999997</v>
      </c>
      <c r="S204" s="71">
        <f>[1]氨氮!D389</f>
        <v>0.5</v>
      </c>
      <c r="T204" s="69">
        <v>3.72</v>
      </c>
      <c r="U204" s="69">
        <f>T204-S204</f>
        <v>3.22</v>
      </c>
      <c r="V204" s="69">
        <f>'[1]NO2- NO3-'!I359</f>
        <v>0</v>
      </c>
      <c r="W204" s="69">
        <f>'[1]NO2- NO3-'!K359</f>
        <v>14.824193548387099</v>
      </c>
      <c r="X204" s="69">
        <f>S204+U204+V204+W204</f>
        <v>18.544193548387099</v>
      </c>
      <c r="Y204" s="81">
        <f t="shared" si="4"/>
        <v>95.128518971848237</v>
      </c>
      <c r="Z204" s="90">
        <f>100*(I204-S204)/I204</f>
        <v>97.524752475247524</v>
      </c>
      <c r="AA204" s="90">
        <f>(J204-T204)/J204*100</f>
        <v>93.195536857508685</v>
      </c>
      <c r="AB204" s="90"/>
      <c r="AC204" s="70"/>
    </row>
    <row r="205" spans="2:29">
      <c r="B205" s="76">
        <v>43396</v>
      </c>
      <c r="C205" s="69">
        <v>7.5</v>
      </c>
      <c r="D205" s="69"/>
      <c r="E205" s="74">
        <v>3161.64</v>
      </c>
      <c r="F205" s="88">
        <v>15.22</v>
      </c>
      <c r="G205" s="74">
        <v>76.56</v>
      </c>
      <c r="H205" s="74">
        <f>[1]COD!C390</f>
        <v>966</v>
      </c>
      <c r="I205" s="71">
        <f>[1]氨氮!C390</f>
        <v>20.7</v>
      </c>
      <c r="J205" s="71"/>
      <c r="K205" s="77"/>
      <c r="L205" s="69"/>
      <c r="M205" s="69"/>
      <c r="N205" s="69"/>
      <c r="O205" s="69">
        <v>2.1</v>
      </c>
      <c r="P205" s="69"/>
      <c r="Q205" s="69"/>
      <c r="R205" s="81">
        <f>[1]COD!D390</f>
        <v>34.200000000000003</v>
      </c>
      <c r="S205" s="71">
        <f>[1]氨氮!D390</f>
        <v>0.4</v>
      </c>
      <c r="T205" s="71"/>
      <c r="U205" s="69"/>
      <c r="V205" s="69"/>
      <c r="W205" s="69"/>
      <c r="X205" s="69"/>
      <c r="Y205" s="81">
        <f t="shared" si="4"/>
        <v>96.459627329192543</v>
      </c>
      <c r="Z205" s="90">
        <f>100*(I205-S205)/I205</f>
        <v>98.067632850241552</v>
      </c>
      <c r="AA205" s="90"/>
      <c r="AB205" s="90"/>
      <c r="AC205" s="70"/>
    </row>
    <row r="206" spans="2:29">
      <c r="B206" s="76">
        <v>43397</v>
      </c>
      <c r="C206" s="69">
        <f t="shared" ref="C206:C210" si="5">C205</f>
        <v>7.5</v>
      </c>
      <c r="D206" s="69"/>
      <c r="E206" s="74">
        <v>3278.03</v>
      </c>
      <c r="F206" s="88">
        <v>17.47</v>
      </c>
      <c r="G206" s="74">
        <v>41.05</v>
      </c>
      <c r="H206" s="74">
        <f>[1]COD!C391</f>
        <v>1614</v>
      </c>
      <c r="I206" s="71">
        <f>[1]氨氮!C391</f>
        <v>17.8</v>
      </c>
      <c r="J206" s="69">
        <v>39.29</v>
      </c>
      <c r="K206" s="77">
        <f>J206-I206</f>
        <v>21.49</v>
      </c>
      <c r="L206" s="69">
        <f>'[1]NO2- NO3-'!I361</f>
        <v>0</v>
      </c>
      <c r="M206" s="69">
        <f>'[1]NO2- NO3-'!J361</f>
        <v>2.1429032258064518</v>
      </c>
      <c r="N206" s="69">
        <f>I206+K206+L206+M206</f>
        <v>41.432903225806449</v>
      </c>
      <c r="O206" s="69">
        <v>2.1</v>
      </c>
      <c r="P206" s="69">
        <f>[1]磷酸!C360</f>
        <v>1.49</v>
      </c>
      <c r="Q206" s="69">
        <f>[1]pH!C360</f>
        <v>7.3</v>
      </c>
      <c r="R206" s="81">
        <f>[1]COD!D391</f>
        <v>58.6</v>
      </c>
      <c r="S206" s="71">
        <f>[1]氨氮!D391</f>
        <v>0.3</v>
      </c>
      <c r="T206" s="69">
        <v>3.93</v>
      </c>
      <c r="U206" s="69">
        <f>T206-S206</f>
        <v>3.6300000000000003</v>
      </c>
      <c r="V206" s="69">
        <f>'[1]NO2- NO3-'!I361</f>
        <v>0</v>
      </c>
      <c r="W206" s="69">
        <f>'[1]NO2- NO3-'!K361</f>
        <v>10.554193548387097</v>
      </c>
      <c r="X206" s="69">
        <f>S206+U206+V206+W206</f>
        <v>14.484193548387097</v>
      </c>
      <c r="Y206" s="81">
        <f t="shared" si="4"/>
        <v>96.369268897149936</v>
      </c>
      <c r="Z206" s="90">
        <f>100*(I206-S206)/I206</f>
        <v>98.31460674157303</v>
      </c>
      <c r="AA206" s="90">
        <f>(J206-T206)/J206*100</f>
        <v>89.997454823110203</v>
      </c>
      <c r="AB206" s="90"/>
      <c r="AC206" s="70"/>
    </row>
    <row r="207" spans="2:29">
      <c r="B207" s="76">
        <v>43398</v>
      </c>
      <c r="C207" s="69">
        <v>9.8000000000000007</v>
      </c>
      <c r="D207" s="69"/>
      <c r="E207" s="74">
        <v>3222.97</v>
      </c>
      <c r="F207" s="88">
        <v>16.829999999999998</v>
      </c>
      <c r="G207" s="74">
        <v>66.569999999999993</v>
      </c>
      <c r="H207" s="74">
        <f>[1]COD!C392</f>
        <v>908</v>
      </c>
      <c r="I207" s="71">
        <f>[1]氨氮!C392</f>
        <v>14.1</v>
      </c>
      <c r="J207" s="69"/>
      <c r="K207" s="77"/>
      <c r="L207" s="69"/>
      <c r="M207" s="69"/>
      <c r="N207" s="69"/>
      <c r="O207" s="69">
        <v>1.9</v>
      </c>
      <c r="P207" s="69"/>
      <c r="Q207" s="69"/>
      <c r="R207" s="81">
        <f>[1]COD!D392</f>
        <v>43.5</v>
      </c>
      <c r="S207" s="71">
        <f>[1]氨氮!D392</f>
        <v>0.3</v>
      </c>
      <c r="T207" s="71"/>
      <c r="U207" s="69"/>
      <c r="V207" s="69"/>
      <c r="W207" s="69"/>
      <c r="X207" s="69"/>
      <c r="Y207" s="81">
        <f t="shared" si="4"/>
        <v>95.209251101321584</v>
      </c>
      <c r="Z207" s="90">
        <f>100*(I207-S207)/I207</f>
        <v>97.872340425531917</v>
      </c>
      <c r="AA207" s="90"/>
      <c r="AB207" s="90"/>
      <c r="AC207" s="70"/>
    </row>
    <row r="208" spans="2:29">
      <c r="B208" s="76">
        <v>43399</v>
      </c>
      <c r="C208" s="69">
        <f t="shared" si="5"/>
        <v>9.8000000000000007</v>
      </c>
      <c r="D208" s="69"/>
      <c r="E208" s="74">
        <v>3437.29</v>
      </c>
      <c r="F208" s="88">
        <v>21.41</v>
      </c>
      <c r="G208" s="74">
        <v>79.63</v>
      </c>
      <c r="H208" s="74">
        <f>[1]COD!C393</f>
        <v>1008</v>
      </c>
      <c r="I208" s="71">
        <f>[1]氨氮!C393</f>
        <v>23.4</v>
      </c>
      <c r="J208" s="69">
        <v>49.61</v>
      </c>
      <c r="K208" s="77">
        <f>J208-I208</f>
        <v>26.21</v>
      </c>
      <c r="L208" s="69">
        <f>'[1]NO2- NO3-'!I363</f>
        <v>0</v>
      </c>
      <c r="M208" s="69">
        <f>'[1]NO2- NO3-'!J363</f>
        <v>2.2535483870967741</v>
      </c>
      <c r="N208" s="69">
        <f>I208+K208+L208+M208</f>
        <v>51.86354838709677</v>
      </c>
      <c r="O208" s="69">
        <v>1.9</v>
      </c>
      <c r="P208" s="69">
        <f>[1]磷酸!C362</f>
        <v>0.5</v>
      </c>
      <c r="Q208" s="69">
        <f>[1]pH!C362</f>
        <v>7</v>
      </c>
      <c r="R208" s="81">
        <f>[1]COD!D393</f>
        <v>37.299999999999997</v>
      </c>
      <c r="S208" s="71">
        <f>[1]氨氮!D393</f>
        <v>0.7</v>
      </c>
      <c r="T208" s="69">
        <v>3.72</v>
      </c>
      <c r="U208" s="69">
        <f>T208-S208</f>
        <v>3.0200000000000005</v>
      </c>
      <c r="V208" s="69">
        <f>'[1]NO2- NO3-'!I363</f>
        <v>0</v>
      </c>
      <c r="W208" s="69">
        <f>'[1]NO2- NO3-'!K363</f>
        <v>11.493548387096775</v>
      </c>
      <c r="X208" s="69">
        <f>S208+U208+V208+W208</f>
        <v>15.213548387096775</v>
      </c>
      <c r="Y208" s="81">
        <f t="shared" si="4"/>
        <v>96.299603174603178</v>
      </c>
      <c r="Z208" s="90">
        <f>100*(I208-S208)/I208</f>
        <v>97.008547008547012</v>
      </c>
      <c r="AA208" s="90">
        <f>(J208-T208)/J208*100</f>
        <v>92.501511791977435</v>
      </c>
      <c r="AB208" s="90"/>
      <c r="AC208" s="70"/>
    </row>
    <row r="209" spans="2:29">
      <c r="B209" s="76">
        <v>43400</v>
      </c>
      <c r="C209" s="69">
        <f t="shared" si="5"/>
        <v>9.8000000000000007</v>
      </c>
      <c r="D209" s="69"/>
      <c r="E209" s="74">
        <v>3623.01</v>
      </c>
      <c r="F209" s="88"/>
      <c r="G209" s="74"/>
      <c r="H209" s="74">
        <f>[1]COD!C394</f>
        <v>1040</v>
      </c>
      <c r="I209" s="71"/>
      <c r="J209" s="69"/>
      <c r="K209" s="77"/>
      <c r="L209" s="69"/>
      <c r="M209" s="69"/>
      <c r="N209" s="69"/>
      <c r="O209" s="69">
        <v>1.6</v>
      </c>
      <c r="P209" s="69"/>
      <c r="Q209" s="69"/>
      <c r="R209" s="81">
        <f>[1]COD!D394</f>
        <v>34.700000000000003</v>
      </c>
      <c r="S209" s="71">
        <f>[1]氨氮!D394</f>
        <v>0.7</v>
      </c>
      <c r="T209" s="71"/>
      <c r="U209" s="69"/>
      <c r="V209" s="69"/>
      <c r="W209" s="69"/>
      <c r="X209" s="69"/>
      <c r="Y209" s="81">
        <f t="shared" si="4"/>
        <v>96.663461538461533</v>
      </c>
      <c r="Z209" s="90"/>
      <c r="AA209" s="90"/>
      <c r="AB209" s="90"/>
      <c r="AC209" s="70"/>
    </row>
    <row r="210" spans="2:29">
      <c r="B210" s="76">
        <v>43401</v>
      </c>
      <c r="C210" s="69">
        <f t="shared" si="5"/>
        <v>9.8000000000000007</v>
      </c>
      <c r="D210" s="69"/>
      <c r="E210" s="74">
        <v>3727.72</v>
      </c>
      <c r="F210" s="88"/>
      <c r="G210" s="74"/>
      <c r="H210" s="74">
        <f>[1]COD!C395</f>
        <v>1008</v>
      </c>
      <c r="I210" s="71"/>
      <c r="J210" s="69"/>
      <c r="K210" s="77"/>
      <c r="L210" s="69"/>
      <c r="M210" s="69"/>
      <c r="N210" s="69"/>
      <c r="O210" s="69">
        <v>2.1</v>
      </c>
      <c r="P210" s="69"/>
      <c r="Q210" s="69"/>
      <c r="R210" s="81">
        <f>[1]COD!D395</f>
        <v>42.1</v>
      </c>
      <c r="S210" s="71">
        <f>[1]氨氮!D395</f>
        <v>1.6</v>
      </c>
      <c r="T210" s="71"/>
      <c r="U210" s="69"/>
      <c r="V210" s="69"/>
      <c r="W210" s="69"/>
      <c r="X210" s="69"/>
      <c r="Y210" s="81">
        <f t="shared" si="4"/>
        <v>95.823412698412696</v>
      </c>
      <c r="Z210" s="90"/>
      <c r="AA210" s="90"/>
      <c r="AB210" s="90"/>
      <c r="AC210" s="70"/>
    </row>
    <row r="211" spans="2:29">
      <c r="B211" s="107">
        <v>43402</v>
      </c>
      <c r="C211" s="84">
        <v>8</v>
      </c>
      <c r="D211" s="84">
        <f>[2]pH!B365</f>
        <v>6.9</v>
      </c>
      <c r="E211" s="108">
        <v>3419.69</v>
      </c>
      <c r="F211" s="88">
        <v>25.34</v>
      </c>
      <c r="G211" s="74">
        <v>156.34</v>
      </c>
      <c r="H211" s="108">
        <f>[2]COD!C396</f>
        <v>1109</v>
      </c>
      <c r="I211" s="79">
        <f>[2]氨氮!C396</f>
        <v>17.7</v>
      </c>
      <c r="J211" s="84">
        <v>46.47</v>
      </c>
      <c r="K211" s="83">
        <f>J211-I211</f>
        <v>28.77</v>
      </c>
      <c r="L211" s="84">
        <f>'[2]NO2- NO3-'!H366</f>
        <v>0</v>
      </c>
      <c r="M211" s="84">
        <f>'[2]NO2- NO3-'!J366</f>
        <v>2.6351612903225807</v>
      </c>
      <c r="N211" s="69">
        <f>I211+K211+L211+M211</f>
        <v>49.105161290322577</v>
      </c>
      <c r="O211" s="84">
        <v>2.2999999999999998</v>
      </c>
      <c r="P211" s="84">
        <f>[2]磷酸!C365</f>
        <v>0.94</v>
      </c>
      <c r="Q211" s="84">
        <f>[2]pH!C365</f>
        <v>7.4</v>
      </c>
      <c r="R211" s="109">
        <f>[2]COD!D396</f>
        <v>37.299999999999997</v>
      </c>
      <c r="S211" s="79">
        <f>[2]氨氮!D396</f>
        <v>0.6</v>
      </c>
      <c r="T211" s="84">
        <v>6.71</v>
      </c>
      <c r="U211" s="84">
        <f>T211-S211</f>
        <v>6.11</v>
      </c>
      <c r="V211" s="84">
        <f>'[2]NO2- NO3-'!I366</f>
        <v>0</v>
      </c>
      <c r="W211" s="84">
        <f>'[2]NO2- NO3-'!K366</f>
        <v>8.4541935483870958</v>
      </c>
      <c r="X211" s="69">
        <f>S211+U211+V211+W211</f>
        <v>15.164193548387097</v>
      </c>
      <c r="Y211" s="81">
        <f t="shared" si="4"/>
        <v>96.636609558160515</v>
      </c>
      <c r="Z211" s="110">
        <f>100*(I211-S211)/I211</f>
        <v>96.610169491525411</v>
      </c>
      <c r="AA211" s="90">
        <f>(J211-T211)/J211*100</f>
        <v>85.560576716160966</v>
      </c>
      <c r="AB211" s="110"/>
      <c r="AC211" s="70"/>
    </row>
    <row r="212" spans="2:29">
      <c r="B212" s="73">
        <v>43403</v>
      </c>
      <c r="C212" s="69">
        <v>6.7</v>
      </c>
      <c r="D212" s="69"/>
      <c r="E212" s="74">
        <v>3375.38</v>
      </c>
      <c r="F212" s="88">
        <v>22.48</v>
      </c>
      <c r="G212" s="74">
        <v>152.46</v>
      </c>
      <c r="H212" s="74">
        <f>[2]COD!C397</f>
        <v>1500</v>
      </c>
      <c r="I212" s="71">
        <f>[2]氨氮!C397</f>
        <v>23.1</v>
      </c>
      <c r="J212" s="69"/>
      <c r="K212" s="77"/>
      <c r="L212" s="69"/>
      <c r="M212" s="69"/>
      <c r="N212" s="69"/>
      <c r="O212" s="69">
        <v>1.8</v>
      </c>
      <c r="P212" s="69"/>
      <c r="Q212" s="69"/>
      <c r="R212" s="81">
        <f>[2]COD!D397</f>
        <v>46.2</v>
      </c>
      <c r="S212" s="71">
        <f>[2]氨氮!D397</f>
        <v>1.5</v>
      </c>
      <c r="T212" s="71"/>
      <c r="U212" s="69"/>
      <c r="V212" s="69"/>
      <c r="W212" s="69"/>
      <c r="X212" s="69"/>
      <c r="Y212" s="81">
        <f t="shared" si="4"/>
        <v>96.92</v>
      </c>
      <c r="Z212" s="90">
        <f>100*(I212-S212)/I212</f>
        <v>93.506493506493499</v>
      </c>
      <c r="AA212" s="90"/>
      <c r="AB212" s="90"/>
      <c r="AC212" s="70"/>
    </row>
    <row r="213" spans="2:29">
      <c r="B213" s="112">
        <v>43404</v>
      </c>
      <c r="C213" s="80">
        <f>C212</f>
        <v>6.7</v>
      </c>
      <c r="D213" s="80"/>
      <c r="E213" s="113">
        <v>3435.82</v>
      </c>
      <c r="F213" s="88">
        <v>24.23</v>
      </c>
      <c r="G213" s="74">
        <v>171.37</v>
      </c>
      <c r="H213" s="113">
        <f>[2]COD!C398</f>
        <v>1366</v>
      </c>
      <c r="I213" s="114">
        <f>[2]氨氮!C398</f>
        <v>21.9</v>
      </c>
      <c r="J213" s="80">
        <v>44.07</v>
      </c>
      <c r="K213" s="85">
        <f>J213-I213</f>
        <v>22.17</v>
      </c>
      <c r="L213" s="80">
        <f>'[2]NO2- NO3-'!H368</f>
        <v>0</v>
      </c>
      <c r="M213" s="80">
        <f>'[2]NO2- NO3-'!J368</f>
        <v>2.7412903225806451</v>
      </c>
      <c r="N213" s="69">
        <f>I213+K213+L213+M213</f>
        <v>46.811290322580646</v>
      </c>
      <c r="O213" s="80">
        <v>2.0499999999999998</v>
      </c>
      <c r="P213" s="80">
        <f>[2]磷酸!C367</f>
        <v>0</v>
      </c>
      <c r="Q213" s="80">
        <f>[2]pH!C367</f>
        <v>7.4</v>
      </c>
      <c r="R213" s="115">
        <f>[2]COD!D398</f>
        <v>45.2</v>
      </c>
      <c r="S213" s="80">
        <f>[2]氨氮!D398</f>
        <v>4</v>
      </c>
      <c r="T213" s="80">
        <v>9.26</v>
      </c>
      <c r="U213" s="80">
        <f>T213-S213</f>
        <v>5.26</v>
      </c>
      <c r="V213" s="80">
        <f>'[2]NO2- NO3-'!I368</f>
        <v>0</v>
      </c>
      <c r="W213" s="80">
        <f>'[2]NO2- NO3-'!K368</f>
        <v>7.1603225806451611</v>
      </c>
      <c r="X213" s="69">
        <f>S213+U213+V213+W213</f>
        <v>16.420322580645163</v>
      </c>
      <c r="Y213" s="81">
        <f t="shared" si="4"/>
        <v>96.69106881405564</v>
      </c>
      <c r="Z213" s="116">
        <f>100*(I213-S213)/I213</f>
        <v>81.735159817351587</v>
      </c>
      <c r="AA213" s="90">
        <f>(J213-T213)/J213*100</f>
        <v>78.987973678239172</v>
      </c>
      <c r="AB213" s="116"/>
      <c r="AC213" s="70"/>
    </row>
    <row r="214" spans="2:29">
      <c r="B214" s="76">
        <v>43405</v>
      </c>
      <c r="C214" s="69">
        <f>C213</f>
        <v>6.7</v>
      </c>
      <c r="D214" s="69"/>
      <c r="E214" s="74">
        <v>3203.4</v>
      </c>
      <c r="F214" s="88">
        <v>29.99</v>
      </c>
      <c r="G214" s="74">
        <v>145.86000000000001</v>
      </c>
      <c r="H214" s="74">
        <f>[2]COD!C399</f>
        <v>1205</v>
      </c>
      <c r="I214" s="71">
        <f>[2]氨氮!C399</f>
        <v>22.2</v>
      </c>
      <c r="J214" s="69"/>
      <c r="K214" s="77"/>
      <c r="L214" s="69"/>
      <c r="M214" s="69"/>
      <c r="N214" s="69"/>
      <c r="O214" s="69">
        <v>2.7</v>
      </c>
      <c r="P214" s="69"/>
      <c r="Q214" s="69"/>
      <c r="R214" s="81">
        <f>[2]COD!D399</f>
        <v>48.6</v>
      </c>
      <c r="S214" s="69">
        <f>[2]氨氮!D399</f>
        <v>5.3</v>
      </c>
      <c r="T214" s="71"/>
      <c r="U214" s="69"/>
      <c r="V214" s="69"/>
      <c r="W214" s="69"/>
      <c r="X214" s="69"/>
      <c r="Y214" s="81">
        <f t="shared" si="4"/>
        <v>95.966804979253112</v>
      </c>
      <c r="Z214" s="90">
        <f>100*(I214-S214)/I214</f>
        <v>76.126126126126124</v>
      </c>
      <c r="AA214" s="90"/>
      <c r="AB214" s="90"/>
      <c r="AC214" s="70"/>
    </row>
    <row r="215" spans="2:29">
      <c r="B215" s="76">
        <v>43406</v>
      </c>
      <c r="C215" s="69">
        <f>C214</f>
        <v>6.7</v>
      </c>
      <c r="D215" s="69"/>
      <c r="E215" s="74">
        <v>3239.82</v>
      </c>
      <c r="F215" s="88">
        <v>26.58</v>
      </c>
      <c r="G215" s="74">
        <v>77.41</v>
      </c>
      <c r="H215" s="74">
        <f>[2]COD!C400</f>
        <v>867</v>
      </c>
      <c r="I215" s="71">
        <f>[2]氨氮!C400</f>
        <v>25.2</v>
      </c>
      <c r="J215" s="69">
        <v>45.82</v>
      </c>
      <c r="K215" s="77">
        <f>J215-I215</f>
        <v>20.62</v>
      </c>
      <c r="L215" s="69">
        <f>'[2]NO2- NO3-'!H370</f>
        <v>0</v>
      </c>
      <c r="M215" s="69">
        <f>'[2]NO2- NO3-'!J370</f>
        <v>2.9264516129032256</v>
      </c>
      <c r="N215" s="69">
        <f>I215+K215+L215+M215</f>
        <v>48.746451612903229</v>
      </c>
      <c r="O215" s="69">
        <v>2.4500000000000002</v>
      </c>
      <c r="P215" s="69">
        <f>[2]磷酸!C369</f>
        <v>0</v>
      </c>
      <c r="Q215" s="69">
        <f>[2]pH!C369</f>
        <v>7.3</v>
      </c>
      <c r="R215" s="81">
        <f>[2]COD!D400</f>
        <v>39.4</v>
      </c>
      <c r="S215" s="69">
        <f>[2]氨氮!D400</f>
        <v>8.1</v>
      </c>
      <c r="T215" s="69">
        <v>15.7</v>
      </c>
      <c r="U215" s="69">
        <f>T215-S215</f>
        <v>7.6</v>
      </c>
      <c r="V215" s="69">
        <f>'[2]NO2- NO3-'!I370</f>
        <v>0</v>
      </c>
      <c r="W215" s="69">
        <f>'[2]NO2- NO3-'!K370</f>
        <v>9.323548387096773</v>
      </c>
      <c r="X215" s="69">
        <f>S215+U215+V215+W215</f>
        <v>25.023548387096774</v>
      </c>
      <c r="Y215" s="81">
        <f t="shared" si="4"/>
        <v>95.45559400230681</v>
      </c>
      <c r="Z215" s="90">
        <f>100*(I215-S215)/I215</f>
        <v>67.857142857142861</v>
      </c>
      <c r="AA215" s="90">
        <f>(J215-T215)/J215*100</f>
        <v>65.735486687036229</v>
      </c>
      <c r="AB215" s="90"/>
      <c r="AC215" s="70"/>
    </row>
    <row r="216" spans="2:29">
      <c r="B216" s="76">
        <v>43407</v>
      </c>
      <c r="C216" s="69">
        <v>6.3</v>
      </c>
      <c r="D216" s="69"/>
      <c r="E216" s="74">
        <v>3138.49</v>
      </c>
      <c r="F216" s="88"/>
      <c r="G216" s="74"/>
      <c r="H216" s="74">
        <f>[2]COD!C401</f>
        <v>1060</v>
      </c>
      <c r="I216" s="71"/>
      <c r="J216" s="69"/>
      <c r="K216" s="77"/>
      <c r="L216" s="69"/>
      <c r="M216" s="69"/>
      <c r="N216" s="69"/>
      <c r="O216" s="69">
        <v>2.0499999999999998</v>
      </c>
      <c r="P216" s="69"/>
      <c r="Q216" s="69"/>
      <c r="R216" s="81">
        <f>[2]COD!D401</f>
        <v>47</v>
      </c>
      <c r="S216" s="69">
        <f>[2]氨氮!D401</f>
        <v>12.7</v>
      </c>
      <c r="T216" s="71"/>
      <c r="U216" s="69"/>
      <c r="V216" s="69"/>
      <c r="W216" s="69"/>
      <c r="X216" s="69"/>
      <c r="Y216" s="81">
        <f t="shared" si="4"/>
        <v>95.566037735849051</v>
      </c>
      <c r="Z216" s="90"/>
      <c r="AA216" s="90"/>
      <c r="AB216" s="90"/>
      <c r="AC216" s="70"/>
    </row>
    <row r="217" spans="2:29">
      <c r="B217" s="76">
        <v>43408</v>
      </c>
      <c r="C217" s="69">
        <v>7</v>
      </c>
      <c r="D217" s="69"/>
      <c r="E217" s="74">
        <v>3040.03</v>
      </c>
      <c r="F217" s="88"/>
      <c r="G217" s="74"/>
      <c r="H217" s="74">
        <f>[2]COD!C402</f>
        <v>956</v>
      </c>
      <c r="I217" s="71"/>
      <c r="J217" s="69"/>
      <c r="K217" s="77"/>
      <c r="L217" s="69"/>
      <c r="M217" s="69"/>
      <c r="N217" s="69"/>
      <c r="O217" s="69">
        <v>2.2000000000000002</v>
      </c>
      <c r="P217" s="69"/>
      <c r="Q217" s="69"/>
      <c r="R217" s="81">
        <f>[2]COD!D402</f>
        <v>46.2</v>
      </c>
      <c r="S217" s="69">
        <f>[2]氨氮!D402</f>
        <v>18.899999999999999</v>
      </c>
      <c r="T217" s="71"/>
      <c r="U217" s="69"/>
      <c r="V217" s="69"/>
      <c r="W217" s="69"/>
      <c r="X217" s="69"/>
      <c r="Y217" s="81">
        <f t="shared" si="4"/>
        <v>95.1673640167364</v>
      </c>
      <c r="Z217" s="90"/>
      <c r="AA217" s="90"/>
      <c r="AB217" s="90"/>
      <c r="AC217" s="70"/>
    </row>
    <row r="218" spans="2:29">
      <c r="B218" s="76">
        <v>43409</v>
      </c>
      <c r="C218" s="69">
        <v>9.4</v>
      </c>
      <c r="D218" s="69">
        <f>[3]pH!B372</f>
        <v>7.2</v>
      </c>
      <c r="E218" s="74">
        <v>3018.62</v>
      </c>
      <c r="F218" s="88">
        <v>21.75</v>
      </c>
      <c r="G218" s="74">
        <v>64.5</v>
      </c>
      <c r="H218" s="74">
        <f>[3]COD!C403</f>
        <v>873</v>
      </c>
      <c r="I218" s="71">
        <f>[3]氨氮!C403</f>
        <v>19.2</v>
      </c>
      <c r="J218" s="69">
        <v>32.11</v>
      </c>
      <c r="K218" s="77">
        <f>J218-I218</f>
        <v>12.91</v>
      </c>
      <c r="L218" s="69">
        <f>'[3]NO2- NO3-'!H373</f>
        <v>0</v>
      </c>
      <c r="M218" s="69">
        <f>'[3]NO2- NO3-'!J373</f>
        <v>2.7051612903225806</v>
      </c>
      <c r="N218" s="69">
        <f>I218+K218+L218+M218</f>
        <v>34.815161290322578</v>
      </c>
      <c r="O218" s="69">
        <v>2.25</v>
      </c>
      <c r="P218" s="69">
        <f>[3]磷酸!C372</f>
        <v>3.15</v>
      </c>
      <c r="Q218" s="69">
        <f>[3]pH!C372</f>
        <v>7.4</v>
      </c>
      <c r="R218" s="81">
        <f>[3]COD!D403</f>
        <v>38.700000000000003</v>
      </c>
      <c r="S218" s="69">
        <f>[3]氨氮!D403</f>
        <v>18.3</v>
      </c>
      <c r="T218" s="69">
        <v>21.01</v>
      </c>
      <c r="U218" s="69">
        <f>T218-S218</f>
        <v>2.7100000000000009</v>
      </c>
      <c r="V218" s="69">
        <f>'[3]NO2- NO3-'!I373</f>
        <v>0</v>
      </c>
      <c r="W218" s="69">
        <f>'[3]NO2- NO3-'!K373</f>
        <v>1.5806451612903225</v>
      </c>
      <c r="X218" s="69">
        <f>S218+U218+V218+W218</f>
        <v>22.590645161290325</v>
      </c>
      <c r="Y218" s="81">
        <f t="shared" si="4"/>
        <v>95.567010309278345</v>
      </c>
      <c r="Z218" s="90">
        <f>100*(I218-S218)/I218</f>
        <v>4.6874999999999929</v>
      </c>
      <c r="AA218" s="90">
        <f>(J218-T218)/J218*100</f>
        <v>34.568670196200557</v>
      </c>
      <c r="AB218" s="90"/>
      <c r="AC218" s="70"/>
    </row>
    <row r="219" spans="2:29">
      <c r="B219" s="76">
        <v>43410</v>
      </c>
      <c r="C219" s="69">
        <v>9.4</v>
      </c>
      <c r="D219" s="69"/>
      <c r="E219" s="74">
        <v>2989.02</v>
      </c>
      <c r="F219" s="88">
        <v>18.739999999999998</v>
      </c>
      <c r="G219" s="74">
        <v>207.81</v>
      </c>
      <c r="H219" s="74">
        <f>[3]COD!C404</f>
        <v>1093</v>
      </c>
      <c r="I219" s="71">
        <f>[3]氨氮!C404</f>
        <v>18.899999999999999</v>
      </c>
      <c r="J219" s="71"/>
      <c r="K219" s="77"/>
      <c r="L219" s="69"/>
      <c r="M219" s="69"/>
      <c r="N219" s="69"/>
      <c r="O219" s="69">
        <v>2</v>
      </c>
      <c r="P219" s="69"/>
      <c r="Q219" s="69"/>
      <c r="R219" s="81">
        <f>[3]COD!D404</f>
        <v>32.799999999999997</v>
      </c>
      <c r="S219" s="69">
        <f>[3]氨氮!D404</f>
        <v>16</v>
      </c>
      <c r="T219" s="71"/>
      <c r="U219" s="69"/>
      <c r="V219" s="69"/>
      <c r="W219" s="69"/>
      <c r="X219" s="69"/>
      <c r="Y219" s="81">
        <f t="shared" si="4"/>
        <v>96.99908508691675</v>
      </c>
      <c r="Z219" s="90">
        <f>100*(I219-S219)/I219</f>
        <v>15.34391534391534</v>
      </c>
      <c r="AA219" s="90"/>
      <c r="AB219" s="90"/>
      <c r="AC219" s="70"/>
    </row>
    <row r="220" spans="2:29">
      <c r="B220" s="76">
        <v>43411</v>
      </c>
      <c r="C220" s="69">
        <v>9.4</v>
      </c>
      <c r="D220" s="69"/>
      <c r="E220" s="74">
        <v>3161.56</v>
      </c>
      <c r="F220" s="88">
        <v>20.09</v>
      </c>
      <c r="G220" s="74">
        <v>91.57</v>
      </c>
      <c r="H220" s="74">
        <f>[3]COD!C405</f>
        <v>1064</v>
      </c>
      <c r="I220" s="71">
        <f>[3]氨氮!C405</f>
        <v>21.6</v>
      </c>
      <c r="J220" s="118">
        <v>44.07</v>
      </c>
      <c r="K220" s="77">
        <f>J220-I220</f>
        <v>22.47</v>
      </c>
      <c r="L220" s="69">
        <f>'[3]NO2- NO3-'!H375</f>
        <v>0</v>
      </c>
      <c r="M220" s="69">
        <f>'[3]NO2- NO3-'!J375</f>
        <v>2.4048387096774193</v>
      </c>
      <c r="N220" s="69">
        <f>I220+K220+L220+M220</f>
        <v>46.474838709677421</v>
      </c>
      <c r="O220" s="69">
        <v>1.95</v>
      </c>
      <c r="P220" s="69">
        <f>[3]磷酸!C374</f>
        <v>3.26</v>
      </c>
      <c r="Q220" s="69">
        <f>[3]pH!C374</f>
        <v>7.5</v>
      </c>
      <c r="R220" s="81">
        <f>[3]COD!D405</f>
        <v>32.700000000000003</v>
      </c>
      <c r="S220" s="69">
        <f>[3]氨氮!D405</f>
        <v>16.8</v>
      </c>
      <c r="T220" s="69">
        <v>20.16</v>
      </c>
      <c r="U220" s="69">
        <f>T220-S220</f>
        <v>3.3599999999999994</v>
      </c>
      <c r="V220" s="69">
        <f>'[3]NO2- NO3-'!I375</f>
        <v>0.22826086956521738</v>
      </c>
      <c r="W220" s="69">
        <f>'[3]NO2- NO3-'!K375</f>
        <v>1.2690322580645161</v>
      </c>
      <c r="X220" s="69">
        <f>S220+U220+V220+W220</f>
        <v>21.657293127629735</v>
      </c>
      <c r="Y220" s="81">
        <f t="shared" si="4"/>
        <v>96.926691729323295</v>
      </c>
      <c r="Z220" s="90">
        <f>100*(I220-S220)/I220</f>
        <v>22.222222222222225</v>
      </c>
      <c r="AA220" s="90">
        <f>(J220-T220)/J220*100</f>
        <v>54.254594962559565</v>
      </c>
      <c r="AB220" s="90"/>
      <c r="AC220" s="70"/>
    </row>
    <row r="221" spans="2:29">
      <c r="B221" s="107">
        <v>43412</v>
      </c>
      <c r="C221" s="84">
        <v>9.4</v>
      </c>
      <c r="D221" s="84"/>
      <c r="E221" s="119">
        <v>3323.94</v>
      </c>
      <c r="F221" s="88">
        <v>17.399999999999999</v>
      </c>
      <c r="G221" s="74">
        <v>107.15</v>
      </c>
      <c r="H221" s="108">
        <f>[3]COD!C406</f>
        <v>1027</v>
      </c>
      <c r="I221" s="79">
        <f>[3]氨氮!C406</f>
        <v>28.9</v>
      </c>
      <c r="J221" s="79"/>
      <c r="K221" s="83"/>
      <c r="L221" s="84"/>
      <c r="M221" s="84"/>
      <c r="N221" s="69"/>
      <c r="O221" s="84">
        <v>1.5</v>
      </c>
      <c r="P221" s="84"/>
      <c r="Q221" s="84"/>
      <c r="R221" s="109">
        <f>[3]COD!D406</f>
        <v>34.4</v>
      </c>
      <c r="S221" s="84">
        <f>[3]氨氮!D406</f>
        <v>16.100000000000001</v>
      </c>
      <c r="T221" s="79"/>
      <c r="U221" s="84"/>
      <c r="V221" s="84"/>
      <c r="W221" s="84"/>
      <c r="X221" s="69"/>
      <c r="Y221" s="81">
        <f t="shared" si="4"/>
        <v>96.650438169425513</v>
      </c>
      <c r="Z221" s="110">
        <f>100*(I221-S221)/I221</f>
        <v>44.290657439446363</v>
      </c>
      <c r="AA221" s="90"/>
      <c r="AB221" s="110"/>
      <c r="AC221" s="70"/>
    </row>
    <row r="222" spans="2:29">
      <c r="B222" s="73">
        <v>43413</v>
      </c>
      <c r="C222" s="69">
        <v>9.4</v>
      </c>
      <c r="D222" s="69"/>
      <c r="E222" s="95">
        <v>3383.52</v>
      </c>
      <c r="F222" s="88">
        <v>26.52</v>
      </c>
      <c r="G222" s="74">
        <v>46.84</v>
      </c>
      <c r="H222" s="74">
        <f>[3]COD!C407</f>
        <v>1126</v>
      </c>
      <c r="I222" s="71">
        <f>[3]氨氮!C407</f>
        <v>29.9</v>
      </c>
      <c r="J222" s="69">
        <v>62</v>
      </c>
      <c r="K222" s="77">
        <f>J222-I222</f>
        <v>32.1</v>
      </c>
      <c r="L222" s="69">
        <f>'[3]NO2- NO3-'!H377</f>
        <v>0</v>
      </c>
      <c r="M222" s="69">
        <f>'[3]NO2- NO3-'!J377</f>
        <v>1.9351612903225808</v>
      </c>
      <c r="N222" s="69">
        <f>I222+K222+L222+M222</f>
        <v>63.935161290322583</v>
      </c>
      <c r="O222" s="69">
        <v>2.3499999999999996</v>
      </c>
      <c r="P222" s="69">
        <f>[3]磷酸!C376</f>
        <v>2.1800000000000002</v>
      </c>
      <c r="Q222" s="69">
        <f>[3]pH!C376</f>
        <v>7.5</v>
      </c>
      <c r="R222" s="81">
        <f>[3]COD!D407</f>
        <v>35.799999999999997</v>
      </c>
      <c r="S222" s="69">
        <f>[3]氨氮!D407</f>
        <v>16.2</v>
      </c>
      <c r="T222" s="69">
        <v>21.99</v>
      </c>
      <c r="U222" s="69">
        <f>T222-S222</f>
        <v>5.7899999999999991</v>
      </c>
      <c r="V222" s="69">
        <f>'[3]NO2- NO3-'!I377</f>
        <v>0.13695652173913042</v>
      </c>
      <c r="W222" s="69">
        <f>'[3]NO2- NO3-'!K377</f>
        <v>3.8477419354838709</v>
      </c>
      <c r="X222" s="69">
        <f>S222+U222+V222+W222</f>
        <v>25.974698457222999</v>
      </c>
      <c r="Y222" s="81">
        <f t="shared" si="4"/>
        <v>96.820603907637661</v>
      </c>
      <c r="Z222" s="90">
        <f>100*(I222-S222)/I222</f>
        <v>45.819397993311036</v>
      </c>
      <c r="AA222" s="90">
        <f>(J222-T222)/J222*100</f>
        <v>64.532258064516128</v>
      </c>
      <c r="AB222" s="90"/>
      <c r="AC222" s="70"/>
    </row>
    <row r="223" spans="2:29">
      <c r="B223" s="73">
        <v>43414</v>
      </c>
      <c r="C223" s="69">
        <v>9.4</v>
      </c>
      <c r="D223" s="69"/>
      <c r="E223" s="95">
        <v>3336.3</v>
      </c>
      <c r="F223" s="88"/>
      <c r="G223" s="74"/>
      <c r="H223" s="74">
        <f>[3]COD!C408</f>
        <v>1128</v>
      </c>
      <c r="I223" s="71"/>
      <c r="J223" s="69"/>
      <c r="K223" s="77"/>
      <c r="L223" s="69"/>
      <c r="M223" s="69"/>
      <c r="N223" s="69"/>
      <c r="O223" s="69">
        <v>2.75</v>
      </c>
      <c r="P223" s="69"/>
      <c r="Q223" s="69"/>
      <c r="R223" s="81">
        <f>[3]COD!D408</f>
        <v>37.6</v>
      </c>
      <c r="S223" s="69">
        <f>[3]氨氮!D408</f>
        <v>15</v>
      </c>
      <c r="T223" s="71"/>
      <c r="U223" s="69"/>
      <c r="V223" s="69"/>
      <c r="W223" s="69"/>
      <c r="X223" s="69"/>
      <c r="Y223" s="81">
        <f t="shared" si="4"/>
        <v>96.666666666666686</v>
      </c>
      <c r="Z223" s="90"/>
      <c r="AA223" s="90"/>
      <c r="AB223" s="90"/>
      <c r="AC223" s="70"/>
    </row>
    <row r="224" spans="2:29">
      <c r="B224" s="73">
        <v>43415</v>
      </c>
      <c r="C224" s="69">
        <v>9.4</v>
      </c>
      <c r="D224" s="69"/>
      <c r="E224" s="95">
        <v>3445.51</v>
      </c>
      <c r="F224" s="88"/>
      <c r="G224" s="74"/>
      <c r="H224" s="74">
        <f>[3]COD!C409</f>
        <v>1128</v>
      </c>
      <c r="I224" s="71"/>
      <c r="J224" s="69"/>
      <c r="K224" s="77"/>
      <c r="L224" s="69"/>
      <c r="M224" s="69"/>
      <c r="N224" s="69"/>
      <c r="O224" s="69">
        <v>2.65</v>
      </c>
      <c r="P224" s="69"/>
      <c r="Q224" s="69"/>
      <c r="R224" s="81">
        <f>[3]COD!D409</f>
        <v>34.5</v>
      </c>
      <c r="S224" s="69">
        <f>[3]氨氮!D409</f>
        <v>7.4</v>
      </c>
      <c r="T224" s="71"/>
      <c r="U224" s="69"/>
      <c r="V224" s="69"/>
      <c r="W224" s="69"/>
      <c r="X224" s="69"/>
      <c r="Y224" s="81">
        <f t="shared" si="4"/>
        <v>96.941489361702125</v>
      </c>
      <c r="Z224" s="90"/>
      <c r="AA224" s="90"/>
      <c r="AB224" s="90"/>
      <c r="AC224" s="70"/>
    </row>
    <row r="225" spans="2:29">
      <c r="B225" s="73">
        <v>43416</v>
      </c>
      <c r="C225" s="69">
        <f>C224</f>
        <v>9.4</v>
      </c>
      <c r="D225" s="69">
        <f>[2]pH!B379</f>
        <v>7.1</v>
      </c>
      <c r="E225" s="95">
        <v>3434.53</v>
      </c>
      <c r="F225" s="88">
        <v>29.18</v>
      </c>
      <c r="G225" s="74">
        <v>192.27</v>
      </c>
      <c r="H225" s="74">
        <f>[2]COD!C410</f>
        <v>1009</v>
      </c>
      <c r="I225" s="69">
        <f>[2]氨氮!C410</f>
        <v>17</v>
      </c>
      <c r="J225" s="69">
        <v>61.56</v>
      </c>
      <c r="K225" s="77">
        <f>J225-I225</f>
        <v>44.56</v>
      </c>
      <c r="L225" s="69">
        <f>'[2]NO2- NO3-'!H380</f>
        <v>0</v>
      </c>
      <c r="M225" s="69">
        <f>'[2]NO2- NO3-'!J380</f>
        <v>2.8858064516129032</v>
      </c>
      <c r="N225" s="69">
        <f>I225+K225+L225+M225</f>
        <v>64.44580645161291</v>
      </c>
      <c r="O225" s="69">
        <v>2.5499999999999998</v>
      </c>
      <c r="P225" s="69">
        <f>[2]磷酸!C379</f>
        <v>2.52</v>
      </c>
      <c r="Q225" s="69">
        <f>[2]pH!C379</f>
        <v>7.2</v>
      </c>
      <c r="R225" s="81">
        <f>[2]COD!D410</f>
        <v>35</v>
      </c>
      <c r="S225" s="69">
        <f>[2]氨氮!D410</f>
        <v>0.9</v>
      </c>
      <c r="T225" s="69">
        <v>4.78</v>
      </c>
      <c r="U225" s="69">
        <f>T225-S225</f>
        <v>3.8800000000000003</v>
      </c>
      <c r="V225" s="69">
        <f>'[2]NO2- NO3-'!I380</f>
        <v>1.2173913043478262E-2</v>
      </c>
      <c r="W225" s="69">
        <f>'[2]NO2- NO3-'!K380</f>
        <v>2.212903225806452</v>
      </c>
      <c r="X225" s="69">
        <f>S225+U225+V225+W225</f>
        <v>7.0050771388499307</v>
      </c>
      <c r="Y225" s="81">
        <f t="shared" si="4"/>
        <v>96.531219028741333</v>
      </c>
      <c r="Z225" s="90">
        <f>100*(I225-S225)/I225</f>
        <v>94.705882352941188</v>
      </c>
      <c r="AA225" s="90">
        <f>(J225-T225)/J225*100</f>
        <v>92.235217673814162</v>
      </c>
      <c r="AB225" s="90"/>
      <c r="AC225" s="70"/>
    </row>
    <row r="226" spans="2:29">
      <c r="B226" s="73">
        <v>43417</v>
      </c>
      <c r="C226" s="69">
        <f>C225</f>
        <v>9.4</v>
      </c>
      <c r="D226" s="69"/>
      <c r="E226" s="95">
        <v>3446.29</v>
      </c>
      <c r="F226" s="88">
        <v>28.46</v>
      </c>
      <c r="G226" s="74">
        <v>55.4</v>
      </c>
      <c r="H226" s="74">
        <f>[2]COD!C411</f>
        <v>1480</v>
      </c>
      <c r="I226" s="69">
        <f>[2]氨氮!C411</f>
        <v>27.6</v>
      </c>
      <c r="J226" s="69"/>
      <c r="K226" s="77"/>
      <c r="L226" s="69"/>
      <c r="M226" s="69"/>
      <c r="N226" s="69"/>
      <c r="O226" s="69">
        <v>1.6</v>
      </c>
      <c r="P226" s="69"/>
      <c r="Q226" s="69"/>
      <c r="R226" s="81">
        <f>[2]COD!D411</f>
        <v>39</v>
      </c>
      <c r="S226" s="69">
        <f>[2]氨氮!D411</f>
        <v>0.9</v>
      </c>
      <c r="T226" s="71"/>
      <c r="U226" s="69"/>
      <c r="V226" s="69"/>
      <c r="W226" s="69"/>
      <c r="X226" s="69"/>
      <c r="Y226" s="81">
        <f t="shared" si="4"/>
        <v>97.36486486486487</v>
      </c>
      <c r="Z226" s="90">
        <f>100*(I226-S226)/I226</f>
        <v>96.739130434782624</v>
      </c>
      <c r="AA226" s="90"/>
      <c r="AB226" s="90"/>
      <c r="AC226" s="70"/>
    </row>
    <row r="227" spans="2:29">
      <c r="B227" s="73">
        <v>43418</v>
      </c>
      <c r="C227" s="69">
        <f>C226</f>
        <v>9.4</v>
      </c>
      <c r="D227" s="69"/>
      <c r="E227" s="95">
        <v>2896.23</v>
      </c>
      <c r="F227" s="88">
        <v>33.15</v>
      </c>
      <c r="G227" s="74">
        <v>143.18</v>
      </c>
      <c r="H227" s="74">
        <f>[2]COD!C412</f>
        <v>1183</v>
      </c>
      <c r="I227" s="69">
        <f>[2]氨氮!C412</f>
        <v>29.7</v>
      </c>
      <c r="J227" s="69">
        <v>56.64</v>
      </c>
      <c r="K227" s="77">
        <f>J227-I227</f>
        <v>26.94</v>
      </c>
      <c r="L227" s="69">
        <f>'[2]NO2- NO3-'!H382</f>
        <v>0</v>
      </c>
      <c r="M227" s="69">
        <f>'[2]NO2- NO3-'!J382</f>
        <v>2.7390322580645163</v>
      </c>
      <c r="N227" s="69">
        <f>I227+K227+L227+M227</f>
        <v>59.37903225806452</v>
      </c>
      <c r="O227" s="69">
        <v>1.05</v>
      </c>
      <c r="P227" s="69">
        <f>[2]磷酸!C381</f>
        <v>0.68</v>
      </c>
      <c r="Q227" s="69">
        <f>[2]pH!C381</f>
        <v>7.4</v>
      </c>
      <c r="R227" s="81">
        <f>[2]COD!D412</f>
        <v>46.6</v>
      </c>
      <c r="S227" s="69">
        <f>[2]氨氮!D412</f>
        <v>5.2</v>
      </c>
      <c r="T227" s="86">
        <v>9.26</v>
      </c>
      <c r="U227" s="69">
        <f>T227-S227</f>
        <v>4.0599999999999996</v>
      </c>
      <c r="V227" s="69">
        <f>'[2]NO2- NO3-'!I382</f>
        <v>0</v>
      </c>
      <c r="W227" s="69">
        <f>'[2]NO2- NO3-'!K382</f>
        <v>7.6548387096774189</v>
      </c>
      <c r="X227" s="69">
        <f>S227+U227+V227+W227</f>
        <v>16.914838709677419</v>
      </c>
      <c r="Y227" s="81">
        <f t="shared" si="4"/>
        <v>96.060862214708379</v>
      </c>
      <c r="Z227" s="90">
        <f>100*(I227-S227)/I227</f>
        <v>82.491582491582491</v>
      </c>
      <c r="AA227" s="90">
        <f>(J227-T227)/J227*100</f>
        <v>83.651129943502838</v>
      </c>
      <c r="AB227" s="90"/>
      <c r="AC227" s="70"/>
    </row>
    <row r="228" spans="2:29">
      <c r="B228" s="73">
        <v>43419</v>
      </c>
      <c r="C228" s="69">
        <f t="shared" ref="C228:C269" si="6">C227</f>
        <v>9.4</v>
      </c>
      <c r="D228" s="69"/>
      <c r="E228" s="95">
        <v>3254.03</v>
      </c>
      <c r="F228" s="88">
        <v>20.22</v>
      </c>
      <c r="G228" s="74">
        <v>206.4</v>
      </c>
      <c r="H228" s="74">
        <f>[2]COD!C413</f>
        <v>1061</v>
      </c>
      <c r="I228" s="69">
        <f>[2]氨氮!C413</f>
        <v>25.3</v>
      </c>
      <c r="J228" s="69">
        <v>63.13</v>
      </c>
      <c r="K228" s="77">
        <f>J228-I228</f>
        <v>37.83</v>
      </c>
      <c r="L228" s="69">
        <f>'[2]NO2- NO3-'!H383</f>
        <v>0</v>
      </c>
      <c r="M228" s="69">
        <f>'[2]NO2- NO3-'!J383</f>
        <v>2.9783870967741937</v>
      </c>
      <c r="N228" s="69">
        <f>I228+K228+L228+M228</f>
        <v>66.108387096774194</v>
      </c>
      <c r="O228" s="69">
        <v>2.0499999999999998</v>
      </c>
      <c r="P228" s="69"/>
      <c r="Q228" s="69"/>
      <c r="R228" s="81">
        <f>[2]COD!D413</f>
        <v>47.8</v>
      </c>
      <c r="S228" s="69">
        <f>[2]氨氮!D413</f>
        <v>11.4</v>
      </c>
      <c r="T228" s="86">
        <v>15.93</v>
      </c>
      <c r="U228" s="69">
        <f>T228-S228</f>
        <v>4.5299999999999994</v>
      </c>
      <c r="V228" s="69">
        <f>'[2]NO2- NO3-'!I383</f>
        <v>0</v>
      </c>
      <c r="W228" s="69">
        <f>'[2]NO2- NO3-'!K383</f>
        <v>3.6083870967741936</v>
      </c>
      <c r="X228" s="69">
        <f>S228+U228+V228+W228</f>
        <v>19.538387096774194</v>
      </c>
      <c r="Y228" s="81">
        <f t="shared" si="4"/>
        <v>95.494816211121588</v>
      </c>
      <c r="Z228" s="90">
        <f>100*(I228-S228)/I228</f>
        <v>54.940711462450594</v>
      </c>
      <c r="AA228" s="90">
        <f>(J228-T228)/J228*100</f>
        <v>74.766355140186917</v>
      </c>
      <c r="AB228" s="90"/>
      <c r="AC228" s="70"/>
    </row>
    <row r="229" spans="2:29">
      <c r="B229" s="73">
        <v>43420</v>
      </c>
      <c r="C229" s="69">
        <f t="shared" si="6"/>
        <v>9.4</v>
      </c>
      <c r="D229" s="69"/>
      <c r="E229" s="95">
        <v>3425.47</v>
      </c>
      <c r="F229" s="88">
        <v>24.34</v>
      </c>
      <c r="G229" s="74">
        <v>431.99</v>
      </c>
      <c r="H229" s="74">
        <f>[2]COD!C414</f>
        <v>1135</v>
      </c>
      <c r="I229" s="69">
        <f>[2]氨氮!C414</f>
        <v>25.5</v>
      </c>
      <c r="J229" s="69">
        <v>58.44</v>
      </c>
      <c r="K229" s="77">
        <f>J229-I229</f>
        <v>32.94</v>
      </c>
      <c r="L229" s="69">
        <f>'[2]NO2- NO3-'!H384</f>
        <v>0</v>
      </c>
      <c r="M229" s="69">
        <f>'[2]NO2- NO3-'!J384</f>
        <v>3.0032258064516131</v>
      </c>
      <c r="N229" s="69">
        <f>I229+K229+L229+M229</f>
        <v>61.443225806451608</v>
      </c>
      <c r="O229" s="69">
        <v>1.6</v>
      </c>
      <c r="P229" s="69">
        <f>[2]磷酸!C383</f>
        <v>0</v>
      </c>
      <c r="Q229" s="69">
        <f>[2]pH!C383</f>
        <v>7.5</v>
      </c>
      <c r="R229" s="81">
        <f>[2]COD!D414</f>
        <v>43.3</v>
      </c>
      <c r="S229" s="69">
        <f>[2]氨氮!D414</f>
        <v>4.5999999999999996</v>
      </c>
      <c r="T229" s="86">
        <v>9.26</v>
      </c>
      <c r="U229" s="69">
        <f>T229-S229</f>
        <v>4.66</v>
      </c>
      <c r="V229" s="69">
        <f>'[2]NO2- NO3-'!I384</f>
        <v>0</v>
      </c>
      <c r="W229" s="69">
        <f>'[2]NO2- NO3-'!K384</f>
        <v>9.888064516129031</v>
      </c>
      <c r="X229" s="69">
        <f>S229+U229+V229+W229</f>
        <v>19.148064516129033</v>
      </c>
      <c r="Y229" s="81">
        <f t="shared" si="4"/>
        <v>96.185022026431724</v>
      </c>
      <c r="Z229" s="90">
        <f>100*(I229-S229)/I229</f>
        <v>81.960784313725483</v>
      </c>
      <c r="AA229" s="90">
        <f>(J229-T229)/J229*100</f>
        <v>84.154688569472967</v>
      </c>
      <c r="AB229" s="90"/>
      <c r="AC229" s="70"/>
    </row>
    <row r="230" spans="2:29">
      <c r="B230" s="73">
        <v>43421</v>
      </c>
      <c r="C230" s="69">
        <f t="shared" si="6"/>
        <v>9.4</v>
      </c>
      <c r="D230" s="69"/>
      <c r="E230" s="74">
        <v>3455</v>
      </c>
      <c r="F230" s="88"/>
      <c r="G230" s="74"/>
      <c r="H230" s="74">
        <f>[2]COD!C415</f>
        <v>1277</v>
      </c>
      <c r="I230" s="69"/>
      <c r="J230" s="69"/>
      <c r="K230" s="77"/>
      <c r="L230" s="69"/>
      <c r="M230" s="69"/>
      <c r="N230" s="69"/>
      <c r="O230" s="69">
        <v>2.4000000000000004</v>
      </c>
      <c r="P230" s="69"/>
      <c r="Q230" s="69"/>
      <c r="R230" s="81">
        <f>[2]COD!D415</f>
        <v>39.4</v>
      </c>
      <c r="S230" s="69">
        <f>[2]氨氮!D415</f>
        <v>3.9</v>
      </c>
      <c r="T230" s="86"/>
      <c r="U230" s="69"/>
      <c r="V230" s="69"/>
      <c r="W230" s="69"/>
      <c r="X230" s="69"/>
      <c r="Y230" s="81">
        <f t="shared" si="4"/>
        <v>96.914643696162869</v>
      </c>
      <c r="Z230" s="90"/>
      <c r="AA230" s="90"/>
      <c r="AB230" s="90"/>
      <c r="AC230" s="70"/>
    </row>
    <row r="231" spans="2:29">
      <c r="B231" s="73">
        <v>43422</v>
      </c>
      <c r="C231" s="69">
        <f t="shared" si="6"/>
        <v>9.4</v>
      </c>
      <c r="D231" s="69"/>
      <c r="E231" s="74">
        <v>3172</v>
      </c>
      <c r="F231" s="88"/>
      <c r="G231" s="74"/>
      <c r="H231" s="74">
        <f>[2]COD!C416</f>
        <v>942</v>
      </c>
      <c r="I231" s="69"/>
      <c r="J231" s="69"/>
      <c r="K231" s="77"/>
      <c r="L231" s="69"/>
      <c r="M231" s="69"/>
      <c r="N231" s="69"/>
      <c r="O231" s="69">
        <v>2.65</v>
      </c>
      <c r="P231" s="69"/>
      <c r="Q231" s="69"/>
      <c r="R231" s="81">
        <f>[2]COD!D416</f>
        <v>42</v>
      </c>
      <c r="S231" s="69">
        <f>[2]氨氮!D416</f>
        <v>3.3</v>
      </c>
      <c r="T231" s="86"/>
      <c r="U231" s="69"/>
      <c r="V231" s="69"/>
      <c r="W231" s="69">
        <f>'[2]NO2- NO3-'!K386</f>
        <v>2.8045161290322578</v>
      </c>
      <c r="X231" s="69"/>
      <c r="Y231" s="81">
        <f t="shared" si="4"/>
        <v>95.541401273885356</v>
      </c>
      <c r="Z231" s="90"/>
      <c r="AA231" s="90"/>
      <c r="AB231" s="90"/>
      <c r="AC231" s="70"/>
    </row>
    <row r="232" spans="2:29">
      <c r="B232" s="73">
        <v>43423</v>
      </c>
      <c r="C232" s="69">
        <f t="shared" si="6"/>
        <v>9.4</v>
      </c>
      <c r="D232" s="69">
        <f>[2]pH!B386</f>
        <v>7.6</v>
      </c>
      <c r="E232" s="74">
        <v>2828</v>
      </c>
      <c r="F232" s="88">
        <v>21.59</v>
      </c>
      <c r="G232" s="74">
        <v>496.39</v>
      </c>
      <c r="H232" s="74">
        <f>[2]COD!C417</f>
        <v>824</v>
      </c>
      <c r="I232" s="69">
        <f>[2]氨氮!C417</f>
        <v>23.1</v>
      </c>
      <c r="J232" s="69">
        <v>61.56</v>
      </c>
      <c r="K232" s="77">
        <f>J232-I232</f>
        <v>38.46</v>
      </c>
      <c r="L232" s="69">
        <f>'[2]NO2- NO3-'!H387</f>
        <v>0</v>
      </c>
      <c r="M232" s="69">
        <f>'[2]NO2- NO3-'!J387</f>
        <v>19.200322580645164</v>
      </c>
      <c r="N232" s="69">
        <f>I232+K232+L232+M232</f>
        <v>80.760322580645166</v>
      </c>
      <c r="O232" s="69">
        <v>2.9</v>
      </c>
      <c r="P232" s="69">
        <f>[2]磷酸!C386</f>
        <v>0</v>
      </c>
      <c r="Q232" s="69">
        <f>[2]pH!C386</f>
        <v>7.8</v>
      </c>
      <c r="R232" s="81">
        <f>[2]COD!D417</f>
        <v>42.3</v>
      </c>
      <c r="S232" s="69">
        <f>[2]氨氮!D417</f>
        <v>4.7</v>
      </c>
      <c r="T232" s="86">
        <v>9.61</v>
      </c>
      <c r="U232" s="69">
        <f>T232-S232</f>
        <v>4.9099999999999993</v>
      </c>
      <c r="V232" s="69">
        <f>'[2]NO2- NO3-'!I387</f>
        <v>0</v>
      </c>
      <c r="W232" s="69">
        <f>'[2]NO2- NO3-'!K387</f>
        <v>2.8045161290322578</v>
      </c>
      <c r="X232" s="69">
        <f>S232+U232+V232+W232</f>
        <v>12.414516129032258</v>
      </c>
      <c r="Y232" s="81">
        <f t="shared" si="4"/>
        <v>94.866504854368941</v>
      </c>
      <c r="Z232" s="90">
        <f>100*(I232-S232)/I232</f>
        <v>79.65367965367966</v>
      </c>
      <c r="AA232" s="90">
        <f>(J232-T232)/J232*100</f>
        <v>84.389213775178689</v>
      </c>
      <c r="AB232" s="90"/>
      <c r="AC232" s="70"/>
    </row>
    <row r="233" spans="2:29">
      <c r="B233" s="73">
        <v>43424</v>
      </c>
      <c r="C233" s="69">
        <f t="shared" si="6"/>
        <v>9.4</v>
      </c>
      <c r="D233" s="69"/>
      <c r="E233" s="74">
        <v>2728</v>
      </c>
      <c r="F233" s="88">
        <v>20.25</v>
      </c>
      <c r="G233" s="74">
        <v>265.05</v>
      </c>
      <c r="H233" s="74">
        <f>[2]COD!C418</f>
        <v>775</v>
      </c>
      <c r="I233" s="69">
        <f>[2]氨氮!C418</f>
        <v>25.8</v>
      </c>
      <c r="J233" s="71"/>
      <c r="K233" s="77"/>
      <c r="L233" s="69"/>
      <c r="M233" s="69"/>
      <c r="N233" s="69"/>
      <c r="O233" s="69">
        <v>2.25</v>
      </c>
      <c r="P233" s="69"/>
      <c r="Q233" s="69"/>
      <c r="R233" s="81">
        <f>[2]COD!D418</f>
        <v>36.1</v>
      </c>
      <c r="S233" s="69">
        <f>[2]氨氮!D418</f>
        <v>10.8</v>
      </c>
      <c r="T233" s="86"/>
      <c r="U233" s="69"/>
      <c r="V233" s="69"/>
      <c r="W233" s="69"/>
      <c r="X233" s="69"/>
      <c r="Y233" s="81">
        <f t="shared" si="4"/>
        <v>95.341935483870969</v>
      </c>
      <c r="Z233" s="90">
        <f>100*(I233-S233)/I233</f>
        <v>58.139534883720927</v>
      </c>
      <c r="AA233" s="90"/>
      <c r="AB233" s="90"/>
      <c r="AC233" s="70"/>
    </row>
    <row r="234" spans="2:29">
      <c r="B234" s="73">
        <v>43425</v>
      </c>
      <c r="C234" s="69">
        <f t="shared" si="6"/>
        <v>9.4</v>
      </c>
      <c r="D234" s="69"/>
      <c r="E234" s="74">
        <v>2141</v>
      </c>
      <c r="F234" s="88">
        <v>20.64</v>
      </c>
      <c r="G234" s="74">
        <v>129.6</v>
      </c>
      <c r="H234" s="74">
        <f>[2]COD!C419</f>
        <v>1240</v>
      </c>
      <c r="I234" s="69">
        <f>[2]氨氮!C419</f>
        <v>32.200000000000003</v>
      </c>
      <c r="J234" s="69">
        <v>61.07</v>
      </c>
      <c r="K234" s="77">
        <f>J234-I234</f>
        <v>28.869999999999997</v>
      </c>
      <c r="L234" s="69">
        <f>'[2]NO2- NO3-'!H389</f>
        <v>0</v>
      </c>
      <c r="M234" s="69">
        <f>'[2]NO2- NO3-'!J389</f>
        <v>4.4619354838709686</v>
      </c>
      <c r="N234" s="69">
        <f>I234+K234+L234+M234</f>
        <v>65.531935483870967</v>
      </c>
      <c r="O234" s="69">
        <v>2.5499999999999998</v>
      </c>
      <c r="P234" s="69">
        <f>[2]磷酸!C388</f>
        <v>0</v>
      </c>
      <c r="Q234" s="69">
        <f>[2]pH!C388</f>
        <v>7.5</v>
      </c>
      <c r="R234" s="81">
        <f>[2]COD!D419</f>
        <v>38</v>
      </c>
      <c r="S234" s="69">
        <f>[2]氨氮!D419</f>
        <v>13.8</v>
      </c>
      <c r="T234" s="86">
        <v>21.2</v>
      </c>
      <c r="U234" s="69">
        <f>T234-S234</f>
        <v>7.3999999999999986</v>
      </c>
      <c r="V234" s="69">
        <f>'[2]NO2- NO3-'!I389</f>
        <v>0</v>
      </c>
      <c r="W234" s="69">
        <f>'[2]NO2- NO3-'!K389</f>
        <v>10.940322580645162</v>
      </c>
      <c r="X234" s="69">
        <f>S234+U234+V234+W234</f>
        <v>32.140322580645162</v>
      </c>
      <c r="Y234" s="81">
        <f t="shared" si="4"/>
        <v>96.935483870967744</v>
      </c>
      <c r="Z234" s="90">
        <f>100*(I234-S234)/I234</f>
        <v>57.142857142857146</v>
      </c>
      <c r="AA234" s="90">
        <f>(J234-T234)/J234*100</f>
        <v>65.285737678074355</v>
      </c>
      <c r="AB234" s="90"/>
      <c r="AC234" s="70"/>
    </row>
    <row r="235" spans="2:29">
      <c r="B235" s="112">
        <v>43426</v>
      </c>
      <c r="C235" s="80">
        <f t="shared" si="6"/>
        <v>9.4</v>
      </c>
      <c r="D235" s="80"/>
      <c r="E235" s="113">
        <v>2430</v>
      </c>
      <c r="F235" s="88">
        <v>18.34</v>
      </c>
      <c r="G235" s="74">
        <v>140.28</v>
      </c>
      <c r="H235" s="113">
        <f>[2]COD!C420</f>
        <v>1210</v>
      </c>
      <c r="I235" s="80">
        <f>[2]氨氮!C420</f>
        <v>33.200000000000003</v>
      </c>
      <c r="J235" s="114"/>
      <c r="K235" s="85"/>
      <c r="L235" s="80"/>
      <c r="M235" s="80"/>
      <c r="N235" s="69"/>
      <c r="O235" s="80">
        <v>2.4000000000000004</v>
      </c>
      <c r="P235" s="80"/>
      <c r="Q235" s="80"/>
      <c r="R235" s="115">
        <f>[2]COD!D420</f>
        <v>39.299999999999997</v>
      </c>
      <c r="S235" s="69">
        <f>[2]氨氮!D420</f>
        <v>17.8</v>
      </c>
      <c r="T235" s="86"/>
      <c r="U235" s="69"/>
      <c r="V235" s="80"/>
      <c r="W235" s="80"/>
      <c r="X235" s="69"/>
      <c r="Y235" s="81">
        <f t="shared" si="4"/>
        <v>96.75206611570249</v>
      </c>
      <c r="Z235" s="116">
        <f>100*(I235-S235)/I235</f>
        <v>46.385542168674704</v>
      </c>
      <c r="AA235" s="90"/>
      <c r="AB235" s="116"/>
      <c r="AC235" s="70"/>
    </row>
    <row r="236" spans="2:29">
      <c r="B236" s="76">
        <v>43427</v>
      </c>
      <c r="C236" s="69">
        <f t="shared" si="6"/>
        <v>9.4</v>
      </c>
      <c r="D236" s="69"/>
      <c r="E236" s="74">
        <v>2725</v>
      </c>
      <c r="F236" s="88">
        <v>21.37</v>
      </c>
      <c r="G236" s="74">
        <v>347.38</v>
      </c>
      <c r="H236" s="74">
        <f>[2]COD!C421</f>
        <v>1329</v>
      </c>
      <c r="I236" s="69">
        <f>[2]氨氮!C421</f>
        <v>22.8</v>
      </c>
      <c r="J236" s="69">
        <v>47.88</v>
      </c>
      <c r="K236" s="77">
        <f>J236-I236</f>
        <v>25.080000000000002</v>
      </c>
      <c r="L236" s="69">
        <f>'[2]NO2- NO3-'!H391</f>
        <v>0</v>
      </c>
      <c r="M236" s="69">
        <f>'[2]NO2- NO3-'!J391</f>
        <v>15.226129032258067</v>
      </c>
      <c r="N236" s="69">
        <f>I236+K236+L236+M236</f>
        <v>63.106129032258067</v>
      </c>
      <c r="O236" s="69">
        <v>2.2999999999999998</v>
      </c>
      <c r="P236" s="69">
        <f>[2]磷酸!C390</f>
        <v>0</v>
      </c>
      <c r="Q236" s="69">
        <f>[2]pH!C390</f>
        <v>7.3</v>
      </c>
      <c r="R236" s="81">
        <f>[2]COD!D421</f>
        <v>44.6</v>
      </c>
      <c r="S236" s="69">
        <f>[2]氨氮!D421</f>
        <v>19</v>
      </c>
      <c r="T236" s="86">
        <v>25.7</v>
      </c>
      <c r="U236" s="69">
        <f>T236-S236</f>
        <v>6.6999999999999993</v>
      </c>
      <c r="V236" s="69">
        <f>'[2]NO2- NO3-'!I391</f>
        <v>0</v>
      </c>
      <c r="W236" s="69">
        <f>'[2]NO2- NO3-'!K391</f>
        <v>7.1783870967741938</v>
      </c>
      <c r="X236" s="69">
        <f>S236+U236+V236+W236</f>
        <v>32.87838709677419</v>
      </c>
      <c r="Y236" s="81">
        <f t="shared" si="4"/>
        <v>96.644093303235522</v>
      </c>
      <c r="Z236" s="90">
        <f>100*(I236-S236)/I236</f>
        <v>16.666666666666668</v>
      </c>
      <c r="AA236" s="90">
        <f>(J236-T236)/J236*100</f>
        <v>46.324143692564753</v>
      </c>
      <c r="AB236" s="90"/>
      <c r="AC236" s="70"/>
    </row>
    <row r="237" spans="2:29">
      <c r="B237" s="76">
        <v>43428</v>
      </c>
      <c r="C237" s="69">
        <f t="shared" si="6"/>
        <v>9.4</v>
      </c>
      <c r="D237" s="69"/>
      <c r="E237" s="74">
        <v>2726</v>
      </c>
      <c r="F237" s="88"/>
      <c r="G237" s="74"/>
      <c r="H237" s="74">
        <f>[2]COD!C422</f>
        <v>1283</v>
      </c>
      <c r="I237" s="69"/>
      <c r="J237" s="71"/>
      <c r="K237" s="77"/>
      <c r="L237" s="69"/>
      <c r="M237" s="69"/>
      <c r="N237" s="69"/>
      <c r="O237" s="69">
        <v>2.4500000000000002</v>
      </c>
      <c r="P237" s="69"/>
      <c r="Q237" s="69"/>
      <c r="R237" s="81">
        <f>[2]COD!D422</f>
        <v>79.400000000000006</v>
      </c>
      <c r="S237" s="69">
        <f>[2]氨氮!D422</f>
        <v>13.4</v>
      </c>
      <c r="T237" s="86"/>
      <c r="U237" s="69"/>
      <c r="V237" s="69"/>
      <c r="W237" s="69"/>
      <c r="X237" s="69"/>
      <c r="Y237" s="81">
        <f t="shared" si="4"/>
        <v>93.81137957911146</v>
      </c>
      <c r="Z237" s="90"/>
      <c r="AA237" s="90"/>
      <c r="AB237" s="90"/>
      <c r="AC237" s="70"/>
    </row>
    <row r="238" spans="2:29">
      <c r="B238" s="107">
        <v>43429</v>
      </c>
      <c r="C238" s="84">
        <f t="shared" si="6"/>
        <v>9.4</v>
      </c>
      <c r="D238" s="84"/>
      <c r="E238" s="108">
        <v>3031</v>
      </c>
      <c r="F238" s="88"/>
      <c r="G238" s="74"/>
      <c r="H238" s="108">
        <f>[2]COD!C423</f>
        <v>1352</v>
      </c>
      <c r="I238" s="84"/>
      <c r="J238" s="79"/>
      <c r="K238" s="83"/>
      <c r="L238" s="84"/>
      <c r="M238" s="84"/>
      <c r="N238" s="69"/>
      <c r="O238" s="84">
        <v>1.7999999999999998</v>
      </c>
      <c r="P238" s="84"/>
      <c r="Q238" s="84"/>
      <c r="R238" s="109">
        <f>[2]COD!D423</f>
        <v>49.4</v>
      </c>
      <c r="S238" s="84">
        <f>[2]氨氮!D423</f>
        <v>1.7</v>
      </c>
      <c r="T238" s="86"/>
      <c r="U238" s="69"/>
      <c r="V238" s="84"/>
      <c r="W238" s="84"/>
      <c r="X238" s="69"/>
      <c r="Y238" s="81">
        <f t="shared" si="4"/>
        <v>96.34615384615384</v>
      </c>
      <c r="Z238" s="110"/>
      <c r="AA238" s="90"/>
      <c r="AB238" s="110"/>
      <c r="AC238" s="70"/>
    </row>
    <row r="239" spans="2:29">
      <c r="B239" s="73">
        <v>43430</v>
      </c>
      <c r="C239" s="69">
        <f t="shared" si="6"/>
        <v>9.4</v>
      </c>
      <c r="D239" s="69">
        <f>[2]pH!B393</f>
        <v>7.3</v>
      </c>
      <c r="E239" s="74">
        <v>2963</v>
      </c>
      <c r="F239" s="88">
        <v>15.04</v>
      </c>
      <c r="G239" s="74">
        <v>339.73</v>
      </c>
      <c r="H239" s="74">
        <f>[2]COD!C424</f>
        <v>959</v>
      </c>
      <c r="I239" s="69">
        <f>[2]氨氮!C424</f>
        <v>26.1</v>
      </c>
      <c r="J239" s="69">
        <v>48.11</v>
      </c>
      <c r="K239" s="77">
        <f>J239-I239</f>
        <v>22.009999999999998</v>
      </c>
      <c r="L239" s="69">
        <f>'[2]NO2- NO3-'!H394</f>
        <v>0</v>
      </c>
      <c r="M239" s="69">
        <f>'[2]NO2- NO3-'!J394</f>
        <v>0.73612903225806448</v>
      </c>
      <c r="N239" s="69">
        <f>I239+K239+L239+M239</f>
        <v>48.846129032258062</v>
      </c>
      <c r="O239" s="69">
        <v>1.9</v>
      </c>
      <c r="P239" s="69">
        <f>[2]磷酸!C393</f>
        <v>5.86</v>
      </c>
      <c r="Q239" s="69">
        <f>[2]pH!C393</f>
        <v>7.4</v>
      </c>
      <c r="R239" s="81">
        <f>[2]COD!D424</f>
        <v>36.1</v>
      </c>
      <c r="S239" s="69">
        <f>[2]氨氮!D424</f>
        <v>0.4</v>
      </c>
      <c r="T239" s="86">
        <v>3.69</v>
      </c>
      <c r="U239" s="69">
        <f>T239-S239</f>
        <v>3.29</v>
      </c>
      <c r="V239" s="69">
        <f>'[2]NO2- NO3-'!I394</f>
        <v>0</v>
      </c>
      <c r="W239" s="69">
        <f>'[2]NO2- NO3-'!K394</f>
        <v>13.250322580645161</v>
      </c>
      <c r="X239" s="69">
        <f>S239+U239+V239+W239</f>
        <v>16.940322580645162</v>
      </c>
      <c r="Y239" s="81">
        <f t="shared" si="4"/>
        <v>96.235662148070901</v>
      </c>
      <c r="Z239" s="90">
        <f>100*(I239-S239)/I239</f>
        <v>98.467432950191579</v>
      </c>
      <c r="AA239" s="90">
        <f>(J239-T239)/J239*100</f>
        <v>92.330076907087928</v>
      </c>
      <c r="AB239" s="90"/>
      <c r="AC239" s="70"/>
    </row>
    <row r="240" spans="2:29">
      <c r="B240" s="73">
        <v>43431</v>
      </c>
      <c r="C240" s="69">
        <f t="shared" si="6"/>
        <v>9.4</v>
      </c>
      <c r="D240" s="69"/>
      <c r="E240" s="74">
        <v>2907</v>
      </c>
      <c r="F240" s="88">
        <v>10.86</v>
      </c>
      <c r="G240" s="74">
        <v>159.79</v>
      </c>
      <c r="H240" s="74">
        <f>[2]COD!C425</f>
        <v>999</v>
      </c>
      <c r="I240" s="69">
        <f>[2]氨氮!C425</f>
        <v>30.4</v>
      </c>
      <c r="J240" s="71"/>
      <c r="K240" s="77"/>
      <c r="L240" s="69"/>
      <c r="M240" s="69"/>
      <c r="N240" s="69"/>
      <c r="O240" s="69">
        <v>1.75</v>
      </c>
      <c r="P240" s="69"/>
      <c r="Q240" s="69"/>
      <c r="R240" s="81">
        <f>[2]COD!D425</f>
        <v>35</v>
      </c>
      <c r="S240" s="69">
        <f>[2]氨氮!D425</f>
        <v>0.6</v>
      </c>
      <c r="T240" s="86"/>
      <c r="U240" s="69"/>
      <c r="V240" s="69"/>
      <c r="W240" s="69"/>
      <c r="X240" s="69"/>
      <c r="Y240" s="81">
        <f t="shared" si="4"/>
        <v>96.496496496496491</v>
      </c>
      <c r="Z240" s="90">
        <f>100*(I240-S240)/I240</f>
        <v>98.026315789473671</v>
      </c>
      <c r="AA240" s="90"/>
      <c r="AB240" s="90"/>
      <c r="AC240" s="70"/>
    </row>
    <row r="241" spans="2:29">
      <c r="B241" s="73">
        <v>43432</v>
      </c>
      <c r="C241" s="69">
        <f t="shared" si="6"/>
        <v>9.4</v>
      </c>
      <c r="D241" s="69"/>
      <c r="E241" s="74">
        <v>2867</v>
      </c>
      <c r="F241" s="88">
        <v>12.43</v>
      </c>
      <c r="G241" s="74">
        <v>144.85</v>
      </c>
      <c r="H241" s="74">
        <f>[2]COD!C426</f>
        <v>944</v>
      </c>
      <c r="I241" s="69">
        <f>[2]氨氮!C426</f>
        <v>21.5</v>
      </c>
      <c r="J241" s="69">
        <v>49.61</v>
      </c>
      <c r="K241" s="77">
        <f>J241-I241</f>
        <v>28.11</v>
      </c>
      <c r="L241" s="69">
        <f>'[2]NO2- NO3-'!H396</f>
        <v>0</v>
      </c>
      <c r="M241" s="69">
        <f>'[2]NO2- NO3-'!J396</f>
        <v>2.3596774193548384</v>
      </c>
      <c r="N241" s="69">
        <f>I241+K241+L241+M241</f>
        <v>51.969677419354838</v>
      </c>
      <c r="O241" s="69">
        <v>1.8</v>
      </c>
      <c r="P241" s="69">
        <f>[2]磷酸!C395</f>
        <v>0</v>
      </c>
      <c r="Q241" s="69">
        <f>[2]pH!C395</f>
        <v>7.4</v>
      </c>
      <c r="R241" s="81">
        <f>[2]COD!D426</f>
        <v>33.4</v>
      </c>
      <c r="S241" s="69">
        <f>[2]氨氮!D426</f>
        <v>0.3</v>
      </c>
      <c r="T241" s="86">
        <v>3.6</v>
      </c>
      <c r="U241" s="69">
        <f>T241-S241</f>
        <v>3.3000000000000003</v>
      </c>
      <c r="V241" s="69">
        <f>'[2]NO2- NO3-'!I396</f>
        <v>0</v>
      </c>
      <c r="W241" s="69">
        <f>'[2]NO2- NO3-'!K396</f>
        <v>11.719354838709679</v>
      </c>
      <c r="X241" s="69">
        <f>S241+U241+V241+W241</f>
        <v>15.319354838709678</v>
      </c>
      <c r="Y241" s="81">
        <f t="shared" si="4"/>
        <v>96.461864406779668</v>
      </c>
      <c r="Z241" s="90">
        <f>100*(I241-S241)/I241</f>
        <v>98.604651162790702</v>
      </c>
      <c r="AA241" s="90">
        <f>(J241-T241)/J241*100</f>
        <v>92.743398508365246</v>
      </c>
      <c r="AB241" s="90"/>
      <c r="AC241" s="70"/>
    </row>
    <row r="242" spans="2:29">
      <c r="B242" s="73">
        <v>43433</v>
      </c>
      <c r="C242" s="69">
        <f t="shared" si="6"/>
        <v>9.4</v>
      </c>
      <c r="D242" s="69"/>
      <c r="E242" s="74">
        <v>2812</v>
      </c>
      <c r="F242" s="88">
        <v>15.66</v>
      </c>
      <c r="G242" s="74">
        <v>600.92999999999995</v>
      </c>
      <c r="H242" s="74">
        <f>[2]COD!C427</f>
        <v>1175</v>
      </c>
      <c r="I242" s="69">
        <f>[2]氨氮!C427</f>
        <v>19.5</v>
      </c>
      <c r="J242" s="71"/>
      <c r="K242" s="77"/>
      <c r="L242" s="69"/>
      <c r="M242" s="69"/>
      <c r="N242" s="69"/>
      <c r="O242" s="69">
        <v>1.1000000000000001</v>
      </c>
      <c r="P242" s="69"/>
      <c r="Q242" s="69"/>
      <c r="R242" s="81">
        <f>[2]COD!D427</f>
        <v>32.200000000000003</v>
      </c>
      <c r="S242" s="69">
        <f>[2]氨氮!D427</f>
        <v>0.2</v>
      </c>
      <c r="T242" s="86"/>
      <c r="U242" s="69"/>
      <c r="V242" s="69"/>
      <c r="W242" s="69"/>
      <c r="X242" s="69"/>
      <c r="Y242" s="81">
        <f t="shared" si="4"/>
        <v>97.259574468085091</v>
      </c>
      <c r="Z242" s="90">
        <f>100*(I242-S242)/I242</f>
        <v>98.974358974358978</v>
      </c>
      <c r="AA242" s="90"/>
      <c r="AB242" s="90"/>
      <c r="AC242" s="70"/>
    </row>
    <row r="243" spans="2:29">
      <c r="B243" s="73">
        <v>43434</v>
      </c>
      <c r="C243" s="69">
        <f t="shared" si="6"/>
        <v>9.4</v>
      </c>
      <c r="D243" s="69"/>
      <c r="E243" s="74">
        <v>2964</v>
      </c>
      <c r="F243" s="88">
        <v>22.99</v>
      </c>
      <c r="G243" s="74">
        <v>494.86</v>
      </c>
      <c r="H243" s="74">
        <f>[2]COD!C428</f>
        <v>1279</v>
      </c>
      <c r="I243" s="69">
        <f>[2]氨氮!C428</f>
        <v>31.3</v>
      </c>
      <c r="J243" s="86">
        <v>79.489999999999995</v>
      </c>
      <c r="K243" s="77">
        <f>J243-I243</f>
        <v>48.19</v>
      </c>
      <c r="L243" s="69">
        <f>'[2]NO2- NO3-'!H398</f>
        <v>0</v>
      </c>
      <c r="M243" s="69">
        <f>'[2]NO2- NO3-'!J398</f>
        <v>6.071935483870968</v>
      </c>
      <c r="N243" s="69">
        <f>I243+K243+L243+M243</f>
        <v>85.561935483870968</v>
      </c>
      <c r="O243" s="69">
        <v>3.0999999999999996</v>
      </c>
      <c r="P243" s="69">
        <f>[2]磷酸!C397</f>
        <v>2.2000000000000002</v>
      </c>
      <c r="Q243" s="69">
        <f>[2]pH!C397</f>
        <v>7.3</v>
      </c>
      <c r="R243" s="81">
        <f>[2]COD!D428</f>
        <v>38.6</v>
      </c>
      <c r="S243" s="69">
        <f>[2]氨氮!D428</f>
        <v>5.4</v>
      </c>
      <c r="T243" s="86">
        <v>8.9499999999999993</v>
      </c>
      <c r="U243" s="69">
        <f>T243-S243</f>
        <v>3.5499999999999989</v>
      </c>
      <c r="V243" s="69">
        <f>'[2]NO2- NO3-'!I398</f>
        <v>0</v>
      </c>
      <c r="W243" s="69">
        <f>'[2]NO2- NO3-'!K398</f>
        <v>3.5790322580645162</v>
      </c>
      <c r="X243" s="69">
        <f>S243+U243+V243+W243</f>
        <v>12.529032258064515</v>
      </c>
      <c r="Y243" s="81">
        <f t="shared" si="4"/>
        <v>96.982017200938245</v>
      </c>
      <c r="Z243" s="90">
        <f>100*(I243-S243)/I243</f>
        <v>82.74760383386581</v>
      </c>
      <c r="AA243" s="90">
        <f>(J243-T243)/J243*100</f>
        <v>88.740722103409226</v>
      </c>
      <c r="AB243" s="90"/>
      <c r="AC243" s="70"/>
    </row>
    <row r="244" spans="2:29">
      <c r="B244" s="73">
        <v>43435</v>
      </c>
      <c r="C244" s="69">
        <f t="shared" si="6"/>
        <v>9.4</v>
      </c>
      <c r="D244" s="69"/>
      <c r="E244" s="74">
        <v>2932</v>
      </c>
      <c r="F244" s="88"/>
      <c r="G244" s="74"/>
      <c r="H244" s="74">
        <f>[2]COD!C429</f>
        <v>1290</v>
      </c>
      <c r="I244" s="69"/>
      <c r="J244" s="86"/>
      <c r="K244" s="77"/>
      <c r="L244" s="69"/>
      <c r="M244" s="69"/>
      <c r="N244" s="69"/>
      <c r="O244" s="69">
        <v>1.1000000000000001</v>
      </c>
      <c r="P244" s="69"/>
      <c r="Q244" s="69"/>
      <c r="R244" s="81">
        <f>[2]COD!D429</f>
        <v>37.6</v>
      </c>
      <c r="S244" s="69">
        <f>[2]氨氮!D429</f>
        <v>5.4</v>
      </c>
      <c r="T244" s="86"/>
      <c r="U244" s="69"/>
      <c r="V244" s="69"/>
      <c r="W244" s="69"/>
      <c r="X244" s="69"/>
      <c r="Y244" s="81">
        <f t="shared" si="4"/>
        <v>97.085271317829466</v>
      </c>
      <c r="Z244" s="90"/>
      <c r="AA244" s="90"/>
      <c r="AB244" s="90"/>
      <c r="AC244" s="70"/>
    </row>
    <row r="245" spans="2:29">
      <c r="B245" s="73">
        <v>43436</v>
      </c>
      <c r="C245" s="69">
        <f t="shared" si="6"/>
        <v>9.4</v>
      </c>
      <c r="D245" s="69"/>
      <c r="E245" s="74">
        <v>2624</v>
      </c>
      <c r="F245" s="88"/>
      <c r="G245" s="74"/>
      <c r="H245" s="74">
        <f>[2]COD!C430</f>
        <v>1134</v>
      </c>
      <c r="I245" s="69"/>
      <c r="J245" s="86"/>
      <c r="K245" s="77"/>
      <c r="L245" s="69"/>
      <c r="M245" s="69"/>
      <c r="N245" s="69"/>
      <c r="O245" s="69">
        <v>1.25</v>
      </c>
      <c r="P245" s="69"/>
      <c r="Q245" s="69"/>
      <c r="R245" s="81">
        <f>[2]COD!D430</f>
        <v>39.799999999999997</v>
      </c>
      <c r="S245" s="69">
        <f>[2]氨氮!D430</f>
        <v>6.2</v>
      </c>
      <c r="T245" s="86"/>
      <c r="U245" s="69"/>
      <c r="V245" s="69"/>
      <c r="W245" s="69"/>
      <c r="X245" s="69"/>
      <c r="Y245" s="81">
        <f t="shared" si="4"/>
        <v>96.490299823633165</v>
      </c>
      <c r="Z245" s="90"/>
      <c r="AA245" s="90"/>
      <c r="AB245" s="90"/>
      <c r="AC245" s="70"/>
    </row>
    <row r="246" spans="2:29">
      <c r="B246" s="73">
        <v>43437</v>
      </c>
      <c r="C246" s="69">
        <f t="shared" si="6"/>
        <v>9.4</v>
      </c>
      <c r="D246" s="69">
        <f>[2]pH!B400</f>
        <v>7.6</v>
      </c>
      <c r="E246" s="74">
        <v>2477</v>
      </c>
      <c r="F246" s="88">
        <v>26.08</v>
      </c>
      <c r="G246" s="74">
        <v>1052.0999999999999</v>
      </c>
      <c r="H246" s="74">
        <f>[2]COD!C431</f>
        <v>1492</v>
      </c>
      <c r="I246" s="69">
        <f>[2]氨氮!C431</f>
        <v>21.9</v>
      </c>
      <c r="J246" s="86">
        <v>46.62</v>
      </c>
      <c r="K246" s="77">
        <f>J246-I246</f>
        <v>24.72</v>
      </c>
      <c r="L246" s="69">
        <f>'[2]NO2- NO3-'!H401</f>
        <v>0</v>
      </c>
      <c r="M246" s="69">
        <f>'[2]NO2- NO3-'!J401</f>
        <v>3.314838709677419</v>
      </c>
      <c r="N246" s="69">
        <f>I246+K246+L246+M246</f>
        <v>49.934838709677415</v>
      </c>
      <c r="O246" s="69">
        <v>1.9500000000000002</v>
      </c>
      <c r="P246" s="69">
        <f>[2]磷酸!C400</f>
        <v>1.94</v>
      </c>
      <c r="Q246" s="69">
        <f>[2]pH!C400</f>
        <v>7.2</v>
      </c>
      <c r="R246" s="81">
        <f>[2]COD!D431</f>
        <v>36.200000000000003</v>
      </c>
      <c r="S246" s="69">
        <f>[2]氨氮!D431</f>
        <v>5.4</v>
      </c>
      <c r="T246" s="86">
        <v>9.9499999999999993</v>
      </c>
      <c r="U246" s="69">
        <f>T246-S246</f>
        <v>4.5499999999999989</v>
      </c>
      <c r="V246" s="69">
        <f>'[2]NO2- NO3-'!I401</f>
        <v>0</v>
      </c>
      <c r="W246" s="69">
        <f>'[2]NO2- NO3-'!K401</f>
        <v>1.47</v>
      </c>
      <c r="X246" s="69">
        <f>S246+U246+V246+W246</f>
        <v>11.42</v>
      </c>
      <c r="Y246" s="81">
        <f t="shared" si="4"/>
        <v>97.573726541554961</v>
      </c>
      <c r="Z246" s="90">
        <f>100*(I246-S246)/I246</f>
        <v>75.342465753424662</v>
      </c>
      <c r="AA246" s="90">
        <f>(J246-T246)/J246*100</f>
        <v>78.657228657228657</v>
      </c>
      <c r="AB246" s="90"/>
      <c r="AC246" s="70"/>
    </row>
    <row r="247" spans="2:29">
      <c r="B247" s="73">
        <v>43438</v>
      </c>
      <c r="C247" s="69">
        <f t="shared" si="6"/>
        <v>9.4</v>
      </c>
      <c r="D247" s="69"/>
      <c r="E247" s="74">
        <v>2514</v>
      </c>
      <c r="F247" s="88">
        <v>0</v>
      </c>
      <c r="G247" s="74">
        <v>198.07</v>
      </c>
      <c r="H247" s="74">
        <f>[2]COD!C432</f>
        <v>1503</v>
      </c>
      <c r="I247" s="69">
        <f>[2]氨氮!C432</f>
        <v>30.4</v>
      </c>
      <c r="J247" s="86"/>
      <c r="K247" s="77"/>
      <c r="L247" s="69"/>
      <c r="M247" s="69"/>
      <c r="N247" s="69"/>
      <c r="O247" s="69">
        <v>1.85</v>
      </c>
      <c r="P247" s="69"/>
      <c r="Q247" s="69"/>
      <c r="R247" s="81">
        <f>[2]COD!D432</f>
        <v>31.7</v>
      </c>
      <c r="S247" s="69">
        <f>[2]氨氮!D432</f>
        <v>2</v>
      </c>
      <c r="T247" s="86"/>
      <c r="U247" s="69"/>
      <c r="V247" s="69"/>
      <c r="W247" s="69"/>
      <c r="X247" s="69"/>
      <c r="Y247" s="81">
        <f t="shared" si="4"/>
        <v>97.890884896872919</v>
      </c>
      <c r="Z247" s="90">
        <f>100*(I247-S247)/I247</f>
        <v>93.421052631578945</v>
      </c>
      <c r="AA247" s="90"/>
      <c r="AB247" s="90"/>
      <c r="AC247" s="70"/>
    </row>
    <row r="248" spans="2:29">
      <c r="B248" s="73">
        <v>43439</v>
      </c>
      <c r="C248" s="69">
        <f t="shared" si="6"/>
        <v>9.4</v>
      </c>
      <c r="D248" s="69"/>
      <c r="E248" s="74">
        <v>2789</v>
      </c>
      <c r="F248" s="88">
        <v>20.91</v>
      </c>
      <c r="G248" s="74"/>
      <c r="H248" s="74">
        <f>[2]COD!C433</f>
        <v>1949</v>
      </c>
      <c r="I248" s="69"/>
      <c r="J248" s="86"/>
      <c r="K248" s="77"/>
      <c r="L248" s="69"/>
      <c r="M248" s="34"/>
      <c r="N248" s="69"/>
      <c r="O248" s="69">
        <v>1.7000000000000002</v>
      </c>
      <c r="P248" s="69">
        <f>[2]磷酸!C402</f>
        <v>3.16</v>
      </c>
      <c r="Q248" s="69">
        <f>[2]pH!C402</f>
        <v>7.4</v>
      </c>
      <c r="R248" s="81">
        <f>[2]COD!D433</f>
        <v>33.1</v>
      </c>
      <c r="S248" s="69">
        <f>[2]氨氮!D433</f>
        <v>1.9</v>
      </c>
      <c r="T248" s="86">
        <v>4.22</v>
      </c>
      <c r="U248" s="69">
        <f>T248-S248</f>
        <v>2.3199999999999998</v>
      </c>
      <c r="V248" s="69">
        <f>'[2]NO2- NO3-'!I403</f>
        <v>0</v>
      </c>
      <c r="W248" s="69">
        <f>'[2]NO2- NO3-'!K403</f>
        <v>5.152903225806452</v>
      </c>
      <c r="X248" s="69">
        <f>S248+U248+V248+W248</f>
        <v>9.3729032258064517</v>
      </c>
      <c r="Y248" s="81">
        <f t="shared" si="4"/>
        <v>98.301693175987694</v>
      </c>
      <c r="Z248" s="90"/>
      <c r="AA248" s="90"/>
      <c r="AB248" s="90"/>
      <c r="AC248" s="70"/>
    </row>
    <row r="249" spans="2:29">
      <c r="B249" s="73">
        <v>43440</v>
      </c>
      <c r="C249" s="69">
        <f t="shared" si="6"/>
        <v>9.4</v>
      </c>
      <c r="D249" s="69"/>
      <c r="E249" s="74">
        <v>2896</v>
      </c>
      <c r="F249" s="88">
        <v>72.69</v>
      </c>
      <c r="G249" s="74">
        <v>852.75</v>
      </c>
      <c r="H249" s="74">
        <f>[2]COD!C434</f>
        <v>1534</v>
      </c>
      <c r="I249" s="69">
        <f>[2]氨氮!C434</f>
        <v>37.200000000000003</v>
      </c>
      <c r="J249" s="86"/>
      <c r="K249" s="77"/>
      <c r="L249" s="69"/>
      <c r="M249" s="34"/>
      <c r="N249" s="69"/>
      <c r="O249" s="69">
        <v>1.55</v>
      </c>
      <c r="P249" s="69"/>
      <c r="Q249" s="69"/>
      <c r="R249" s="81">
        <f>[2]COD!D434</f>
        <v>36.5</v>
      </c>
      <c r="S249" s="69">
        <f>[2]氨氮!D434</f>
        <v>1.1000000000000001</v>
      </c>
      <c r="T249" s="86"/>
      <c r="U249" s="69"/>
      <c r="V249" s="69"/>
      <c r="W249" s="69"/>
      <c r="X249" s="69"/>
      <c r="Y249" s="81">
        <f t="shared" si="4"/>
        <v>97.620599739243801</v>
      </c>
      <c r="Z249" s="90">
        <f>100*(I249-S249)/I249</f>
        <v>97.043010752688161</v>
      </c>
      <c r="AA249" s="90"/>
      <c r="AB249" s="90"/>
      <c r="AC249" s="70"/>
    </row>
    <row r="250" spans="2:29">
      <c r="B250" s="73">
        <v>43441</v>
      </c>
      <c r="C250" s="69">
        <f t="shared" si="6"/>
        <v>9.4</v>
      </c>
      <c r="D250" s="69"/>
      <c r="E250" s="74">
        <v>3265</v>
      </c>
      <c r="F250" s="88">
        <v>43.73</v>
      </c>
      <c r="G250" s="74"/>
      <c r="H250" s="74">
        <f>[2]COD!C435</f>
        <v>1534</v>
      </c>
      <c r="I250" s="69"/>
      <c r="J250" s="86"/>
      <c r="K250" s="77"/>
      <c r="L250" s="69"/>
      <c r="M250" s="34"/>
      <c r="N250" s="69"/>
      <c r="O250" s="69">
        <v>1.75</v>
      </c>
      <c r="P250" s="69">
        <f>[2]磷酸!C404</f>
        <v>1.96</v>
      </c>
      <c r="Q250" s="69">
        <f>[2]pH!C404</f>
        <v>7.2</v>
      </c>
      <c r="R250" s="81">
        <f>[2]COD!D435</f>
        <v>33.200000000000003</v>
      </c>
      <c r="S250" s="69">
        <f>[2]氨氮!D435</f>
        <v>2.2000000000000002</v>
      </c>
      <c r="T250" s="86">
        <v>5.79</v>
      </c>
      <c r="U250" s="69">
        <f>T250-S250</f>
        <v>3.59</v>
      </c>
      <c r="V250" s="69">
        <f>'[2]NO2- NO3-'!I405</f>
        <v>0</v>
      </c>
      <c r="W250" s="69">
        <f>'[2]NO2- NO3-'!K405</f>
        <v>4.0577419354838709</v>
      </c>
      <c r="X250" s="69">
        <f>S250+U250+V250+W250</f>
        <v>9.8477419354838709</v>
      </c>
      <c r="Y250" s="81">
        <f t="shared" si="4"/>
        <v>97.835723598435465</v>
      </c>
      <c r="Z250" s="90"/>
      <c r="AA250" s="90"/>
      <c r="AB250" s="90"/>
      <c r="AC250" s="70"/>
    </row>
    <row r="251" spans="2:29">
      <c r="B251" s="73">
        <v>43442</v>
      </c>
      <c r="C251" s="69">
        <f t="shared" si="6"/>
        <v>9.4</v>
      </c>
      <c r="D251" s="69"/>
      <c r="E251" s="74">
        <v>3442</v>
      </c>
      <c r="F251" s="88"/>
      <c r="G251" s="74"/>
      <c r="H251" s="74">
        <f>[2]COD!C436</f>
        <v>2139</v>
      </c>
      <c r="I251" s="69"/>
      <c r="J251" s="86"/>
      <c r="K251" s="77"/>
      <c r="L251" s="69"/>
      <c r="M251" s="69"/>
      <c r="N251" s="69"/>
      <c r="O251" s="69">
        <v>1.85</v>
      </c>
      <c r="P251" s="69"/>
      <c r="Q251" s="69"/>
      <c r="R251" s="81">
        <f>[2]COD!D436</f>
        <v>39.5</v>
      </c>
      <c r="S251" s="69">
        <f>[2]氨氮!D436</f>
        <v>0.2</v>
      </c>
      <c r="T251" s="86"/>
      <c r="U251" s="69"/>
      <c r="V251" s="69"/>
      <c r="W251" s="69"/>
      <c r="X251" s="69"/>
      <c r="Y251" s="81">
        <f t="shared" si="4"/>
        <v>98.153342683496959</v>
      </c>
      <c r="Z251" s="90"/>
      <c r="AA251" s="90"/>
      <c r="AB251" s="90"/>
      <c r="AC251" s="70"/>
    </row>
    <row r="252" spans="2:29">
      <c r="B252" s="73">
        <v>43443</v>
      </c>
      <c r="C252" s="69">
        <f t="shared" si="6"/>
        <v>9.4</v>
      </c>
      <c r="D252" s="69"/>
      <c r="E252" s="74">
        <v>3368</v>
      </c>
      <c r="F252" s="88"/>
      <c r="G252" s="74"/>
      <c r="H252" s="74">
        <f>[2]COD!C437</f>
        <v>1280</v>
      </c>
      <c r="I252" s="69"/>
      <c r="J252" s="86"/>
      <c r="K252" s="77"/>
      <c r="L252" s="69"/>
      <c r="M252" s="69"/>
      <c r="N252" s="69"/>
      <c r="O252" s="69">
        <v>2.5</v>
      </c>
      <c r="P252" s="69"/>
      <c r="Q252" s="69"/>
      <c r="R252" s="81">
        <f>[2]COD!D437</f>
        <v>38.200000000000003</v>
      </c>
      <c r="S252" s="69">
        <f>[2]氨氮!D437</f>
        <v>0.3</v>
      </c>
      <c r="T252" s="86"/>
      <c r="U252" s="69"/>
      <c r="V252" s="69"/>
      <c r="W252" s="69"/>
      <c r="X252" s="69"/>
      <c r="Y252" s="81">
        <f t="shared" si="4"/>
        <v>97.015625</v>
      </c>
      <c r="Z252" s="90"/>
      <c r="AA252" s="90"/>
      <c r="AB252" s="90"/>
      <c r="AC252" s="70"/>
    </row>
    <row r="253" spans="2:29">
      <c r="B253" s="73">
        <v>43444</v>
      </c>
      <c r="C253" s="69">
        <f t="shared" si="6"/>
        <v>9.4</v>
      </c>
      <c r="D253" s="69">
        <f>[2]pH!B407</f>
        <v>7.3</v>
      </c>
      <c r="E253" s="74">
        <v>2974</v>
      </c>
      <c r="F253" s="88">
        <v>6.94</v>
      </c>
      <c r="G253" s="74">
        <v>63.42</v>
      </c>
      <c r="H253" s="74">
        <f>[2]COD!C438</f>
        <v>1861</v>
      </c>
      <c r="I253" s="69">
        <f>[2]氨氮!C438</f>
        <v>16.8</v>
      </c>
      <c r="J253" s="86">
        <v>27.2</v>
      </c>
      <c r="K253" s="77">
        <f>J253-I253</f>
        <v>10.399999999999999</v>
      </c>
      <c r="L253" s="69">
        <f>'[2]NO2- NO3-'!H408</f>
        <v>0</v>
      </c>
      <c r="M253" s="69">
        <f>'[2]NO2- NO3-'!J408</f>
        <v>8.1290322580645155E-2</v>
      </c>
      <c r="N253" s="69">
        <f>I253+K253+L253+M253</f>
        <v>27.281290322580645</v>
      </c>
      <c r="O253" s="69">
        <v>2.3499999999999996</v>
      </c>
      <c r="P253" s="69">
        <f>[2]磷酸!C407</f>
        <v>0.8</v>
      </c>
      <c r="Q253" s="69">
        <f>[2]pH!C407</f>
        <v>7.2</v>
      </c>
      <c r="R253" s="81">
        <f>[2]COD!D438</f>
        <v>32.700000000000003</v>
      </c>
      <c r="S253" s="69">
        <f>[2]氨氮!D438</f>
        <v>0.4</v>
      </c>
      <c r="T253" s="86">
        <v>3.29</v>
      </c>
      <c r="U253" s="69">
        <f>T253-S253</f>
        <v>2.89</v>
      </c>
      <c r="V253" s="69">
        <f>'[2]NO2- NO3-'!I408</f>
        <v>0</v>
      </c>
      <c r="W253" s="69">
        <f>'[2]NO2- NO3-'!K408</f>
        <v>8.9238709677419372</v>
      </c>
      <c r="X253" s="69">
        <f>S253+U253+V253+W253</f>
        <v>12.213870967741936</v>
      </c>
      <c r="Y253" s="81">
        <f t="shared" si="4"/>
        <v>98.24288017195056</v>
      </c>
      <c r="Z253" s="90">
        <f>100*(I253-S253)/I253</f>
        <v>97.619047619047635</v>
      </c>
      <c r="AA253" s="90">
        <f>(J253-T253)/J253*100</f>
        <v>87.904411764705884</v>
      </c>
      <c r="AB253" s="90"/>
      <c r="AC253" s="70"/>
    </row>
    <row r="254" spans="2:29">
      <c r="B254" s="73">
        <v>43445</v>
      </c>
      <c r="C254" s="69">
        <f t="shared" si="6"/>
        <v>9.4</v>
      </c>
      <c r="D254" s="69"/>
      <c r="E254" s="74">
        <v>3136</v>
      </c>
      <c r="F254" s="88">
        <v>10.9</v>
      </c>
      <c r="G254" s="74"/>
      <c r="H254" s="74">
        <f>[2]COD!C439</f>
        <v>1316</v>
      </c>
      <c r="I254" s="69"/>
      <c r="J254" s="86"/>
      <c r="K254" s="77"/>
      <c r="L254" s="69"/>
      <c r="M254" s="69"/>
      <c r="N254" s="69"/>
      <c r="O254" s="69">
        <v>1.85</v>
      </c>
      <c r="P254" s="69"/>
      <c r="Q254" s="69"/>
      <c r="R254" s="81">
        <f>[2]COD!D439</f>
        <v>34.9</v>
      </c>
      <c r="S254" s="69">
        <f>[2]氨氮!D439</f>
        <v>0.3</v>
      </c>
      <c r="T254" s="86"/>
      <c r="U254" s="69"/>
      <c r="V254" s="69"/>
      <c r="W254" s="69"/>
      <c r="X254" s="69"/>
      <c r="Y254" s="81">
        <f t="shared" si="4"/>
        <v>97.348024316109417</v>
      </c>
      <c r="Z254" s="90"/>
      <c r="AA254" s="90"/>
      <c r="AB254" s="90"/>
      <c r="AC254" s="70"/>
    </row>
    <row r="255" spans="2:29">
      <c r="B255" s="73">
        <v>43446</v>
      </c>
      <c r="C255" s="69">
        <f t="shared" si="6"/>
        <v>9.4</v>
      </c>
      <c r="D255" s="69"/>
      <c r="E255" s="74">
        <v>2680</v>
      </c>
      <c r="F255" s="88">
        <v>10.73</v>
      </c>
      <c r="G255" s="74">
        <v>376.47</v>
      </c>
      <c r="H255" s="74">
        <f>[2]COD!C440</f>
        <v>1186</v>
      </c>
      <c r="I255" s="69">
        <f>[2]氨氮!C440</f>
        <v>24.8</v>
      </c>
      <c r="J255" s="86">
        <v>48.67</v>
      </c>
      <c r="K255" s="77">
        <f>J255-I255</f>
        <v>23.87</v>
      </c>
      <c r="L255" s="69">
        <f>'[2]NO2- NO3-'!H410</f>
        <v>0</v>
      </c>
      <c r="M255" s="69">
        <f>'[2]NO2- NO3-'!J410</f>
        <v>9.9354838709677415E-2</v>
      </c>
      <c r="N255" s="69">
        <f>I255+K255+L255+M255</f>
        <v>48.769354838709681</v>
      </c>
      <c r="O255" s="69">
        <v>1.55</v>
      </c>
      <c r="P255" s="69">
        <f>[2]磷酸!C409</f>
        <v>0.84</v>
      </c>
      <c r="Q255" s="69">
        <f>[2]pH!C409</f>
        <v>7.3</v>
      </c>
      <c r="R255" s="81">
        <f>[2]COD!D440</f>
        <v>38.6</v>
      </c>
      <c r="S255" s="69">
        <f>[2]氨氮!D440</f>
        <v>0.6</v>
      </c>
      <c r="T255" s="86">
        <v>3.64</v>
      </c>
      <c r="U255" s="69">
        <f>T255-S255</f>
        <v>3.04</v>
      </c>
      <c r="V255" s="69">
        <f>'[2]NO2- NO3-'!I410</f>
        <v>0</v>
      </c>
      <c r="W255" s="69">
        <f>'[2]NO2- NO3-'!K410</f>
        <v>7.7790322580645173</v>
      </c>
      <c r="X255" s="69">
        <f>S255+U255+V255+W255</f>
        <v>11.419032258064517</v>
      </c>
      <c r="Y255" s="81">
        <f t="shared" si="4"/>
        <v>96.745362563237776</v>
      </c>
      <c r="Z255" s="90">
        <f>100*(I255-S255)/I255</f>
        <v>97.58064516129032</v>
      </c>
      <c r="AA255" s="90">
        <f>(J255-T255)/J255*100</f>
        <v>92.521060201356079</v>
      </c>
      <c r="AB255" s="90"/>
      <c r="AC255" s="70"/>
    </row>
    <row r="256" spans="2:29">
      <c r="B256" s="73">
        <v>43447</v>
      </c>
      <c r="C256" s="69">
        <f t="shared" si="6"/>
        <v>9.4</v>
      </c>
      <c r="D256" s="69"/>
      <c r="E256" s="74">
        <v>2799</v>
      </c>
      <c r="F256" s="88">
        <v>14.97</v>
      </c>
      <c r="G256" s="74">
        <v>425.04</v>
      </c>
      <c r="H256" s="74">
        <f>[2]COD!C441</f>
        <v>1269</v>
      </c>
      <c r="I256" s="69">
        <f>[2]氨氮!C441</f>
        <v>19.8</v>
      </c>
      <c r="J256" s="86"/>
      <c r="K256" s="77"/>
      <c r="L256" s="69"/>
      <c r="M256" s="69"/>
      <c r="N256" s="69"/>
      <c r="O256" s="69">
        <v>1.85</v>
      </c>
      <c r="P256" s="69"/>
      <c r="Q256" s="69"/>
      <c r="R256" s="81">
        <f>[2]COD!D441</f>
        <v>35.5</v>
      </c>
      <c r="S256" s="69">
        <f>[2]氨氮!D441</f>
        <v>0.5</v>
      </c>
      <c r="T256" s="86"/>
      <c r="U256" s="69"/>
      <c r="V256" s="69"/>
      <c r="W256" s="69"/>
      <c r="X256" s="69"/>
      <c r="Y256" s="81">
        <f t="shared" si="4"/>
        <v>97.202521670606785</v>
      </c>
      <c r="Z256" s="90">
        <f>100*(I256-S256)/I256</f>
        <v>97.474747474747474</v>
      </c>
      <c r="AA256" s="90"/>
      <c r="AB256" s="90"/>
      <c r="AC256" s="70"/>
    </row>
    <row r="257" spans="2:29">
      <c r="B257" s="73">
        <v>43448</v>
      </c>
      <c r="C257" s="69">
        <f t="shared" si="6"/>
        <v>9.4</v>
      </c>
      <c r="D257" s="69"/>
      <c r="E257" s="74">
        <v>3235</v>
      </c>
      <c r="F257" s="88"/>
      <c r="G257" s="74">
        <v>593.61</v>
      </c>
      <c r="H257" s="74">
        <f>[2]COD!C442</f>
        <v>1196</v>
      </c>
      <c r="I257" s="69">
        <f>[2]氨氮!C442</f>
        <v>27.5</v>
      </c>
      <c r="J257" s="86">
        <v>55.83</v>
      </c>
      <c r="K257" s="77">
        <f>J257-I257</f>
        <v>28.33</v>
      </c>
      <c r="L257" s="69">
        <f>'[2]NO2- NO3-'!H412</f>
        <v>0</v>
      </c>
      <c r="M257" s="69">
        <f>'[2]NO2- NO3-'!J412</f>
        <v>0.16935483870967741</v>
      </c>
      <c r="N257" s="69">
        <f>I257+K257+L257+M257</f>
        <v>55.999354838709678</v>
      </c>
      <c r="O257" s="69">
        <v>2.2999999999999998</v>
      </c>
      <c r="P257" s="69">
        <f>[2]磷酸!C411</f>
        <v>8.23</v>
      </c>
      <c r="Q257" s="69">
        <f>[2]pH!C411</f>
        <v>7.4</v>
      </c>
      <c r="R257" s="81">
        <f>[2]COD!D442</f>
        <v>38.9</v>
      </c>
      <c r="S257" s="69">
        <f>[2]氨氮!D442</f>
        <v>0.6</v>
      </c>
      <c r="T257" s="86">
        <v>4.21</v>
      </c>
      <c r="U257" s="69">
        <f>T257-S257</f>
        <v>3.61</v>
      </c>
      <c r="V257" s="69">
        <f>'[2]NO2- NO3-'!I412</f>
        <v>0</v>
      </c>
      <c r="W257" s="69">
        <f>'[2]NO2- NO3-'!K412</f>
        <v>7.1512903225806452</v>
      </c>
      <c r="X257" s="69">
        <f>S257+U257+V257+W257</f>
        <v>11.361290322580645</v>
      </c>
      <c r="Y257" s="81">
        <f t="shared" si="4"/>
        <v>96.747491638795978</v>
      </c>
      <c r="Z257" s="90">
        <f>100*(I257-S257)/I257</f>
        <v>97.818181818181813</v>
      </c>
      <c r="AA257" s="90">
        <f>(J257-T257)/J257*100</f>
        <v>92.459251298584988</v>
      </c>
      <c r="AB257" s="90"/>
      <c r="AC257" s="70"/>
    </row>
    <row r="258" spans="2:29">
      <c r="B258" s="73">
        <v>43449</v>
      </c>
      <c r="C258" s="69">
        <f t="shared" si="6"/>
        <v>9.4</v>
      </c>
      <c r="D258" s="69"/>
      <c r="E258" s="74">
        <v>3604</v>
      </c>
      <c r="F258" s="88"/>
      <c r="G258" s="74"/>
      <c r="H258" s="74">
        <f>[2]COD!C443</f>
        <v>1066</v>
      </c>
      <c r="I258" s="69"/>
      <c r="J258" s="86"/>
      <c r="K258" s="77"/>
      <c r="L258" s="69"/>
      <c r="M258" s="69"/>
      <c r="N258" s="69"/>
      <c r="O258" s="69">
        <v>1</v>
      </c>
      <c r="P258" s="69"/>
      <c r="Q258" s="69"/>
      <c r="R258" s="81">
        <f>[2]COD!D443</f>
        <v>42.5</v>
      </c>
      <c r="S258" s="69">
        <f>[2]氨氮!D443</f>
        <v>0.8</v>
      </c>
      <c r="T258" s="86"/>
      <c r="U258" s="69"/>
      <c r="V258" s="69"/>
      <c r="W258" s="69"/>
      <c r="X258" s="69"/>
      <c r="Y258" s="81">
        <f t="shared" si="4"/>
        <v>96.013133208255169</v>
      </c>
      <c r="Z258" s="90"/>
      <c r="AA258" s="90"/>
      <c r="AB258" s="90"/>
      <c r="AC258" s="70"/>
    </row>
    <row r="259" spans="2:29">
      <c r="B259" s="73">
        <v>43450</v>
      </c>
      <c r="C259" s="69">
        <f t="shared" si="6"/>
        <v>9.4</v>
      </c>
      <c r="D259" s="69"/>
      <c r="E259" s="74">
        <v>3371</v>
      </c>
      <c r="F259" s="88"/>
      <c r="G259" s="74"/>
      <c r="H259" s="74">
        <f>[2]COD!C444</f>
        <v>1131</v>
      </c>
      <c r="I259" s="69"/>
      <c r="J259" s="86"/>
      <c r="K259" s="77"/>
      <c r="L259" s="69"/>
      <c r="M259" s="69"/>
      <c r="N259" s="69"/>
      <c r="O259" s="69">
        <v>1.6</v>
      </c>
      <c r="P259" s="69"/>
      <c r="Q259" s="69"/>
      <c r="R259" s="81">
        <f>[2]COD!D444</f>
        <v>42</v>
      </c>
      <c r="S259" s="69">
        <f>[2]氨氮!D444</f>
        <v>3.5</v>
      </c>
      <c r="T259" s="86"/>
      <c r="U259" s="69"/>
      <c r="V259" s="69"/>
      <c r="W259" s="69"/>
      <c r="X259" s="69"/>
      <c r="Y259" s="81">
        <f t="shared" si="4"/>
        <v>96.286472148541108</v>
      </c>
      <c r="Z259" s="90"/>
      <c r="AA259" s="90"/>
      <c r="AB259" s="90"/>
      <c r="AC259" s="70"/>
    </row>
    <row r="260" spans="2:29">
      <c r="B260" s="73">
        <v>43451</v>
      </c>
      <c r="C260" s="69">
        <f t="shared" si="6"/>
        <v>9.4</v>
      </c>
      <c r="D260" s="69">
        <f>[2]pH!B414</f>
        <v>7.7</v>
      </c>
      <c r="E260" s="74">
        <v>3262</v>
      </c>
      <c r="F260" s="88">
        <v>24.35</v>
      </c>
      <c r="G260" s="74">
        <v>172.66</v>
      </c>
      <c r="H260" s="74">
        <f>[2]COD!C445</f>
        <v>1305</v>
      </c>
      <c r="I260" s="69">
        <f>[2]氨氮!C445</f>
        <v>19</v>
      </c>
      <c r="J260" s="86">
        <v>36.200000000000003</v>
      </c>
      <c r="K260" s="77">
        <f>J260-I260</f>
        <v>17.200000000000003</v>
      </c>
      <c r="L260" s="69">
        <f>'[2]NO2- NO3-'!H415</f>
        <v>0</v>
      </c>
      <c r="M260" s="69">
        <f>'[2]NO2- NO3-'!J415</f>
        <v>9.2580645161290318E-2</v>
      </c>
      <c r="N260" s="69">
        <f>I260+K260+L260+M260</f>
        <v>36.292580645161294</v>
      </c>
      <c r="O260" s="69">
        <v>1.55</v>
      </c>
      <c r="P260" s="69">
        <f>[2]磷酸!C414</f>
        <v>1.58</v>
      </c>
      <c r="Q260" s="69">
        <f>[2]pH!C414</f>
        <v>7.7</v>
      </c>
      <c r="R260" s="81">
        <f>[2]COD!D445</f>
        <v>40.799999999999997</v>
      </c>
      <c r="S260" s="69">
        <f>[2]氨氮!D445</f>
        <v>0.8</v>
      </c>
      <c r="T260" s="86">
        <v>4.24</v>
      </c>
      <c r="U260" s="69">
        <f>T260-S260</f>
        <v>3.4400000000000004</v>
      </c>
      <c r="V260" s="69">
        <f>'[2]NO2- NO3-'!I415</f>
        <v>0</v>
      </c>
      <c r="W260" s="69">
        <f>'[2]NO2- NO3-'!K415</f>
        <v>0.76322580645161286</v>
      </c>
      <c r="X260" s="69">
        <f>S260+U260+V260+W260</f>
        <v>5.0032258064516135</v>
      </c>
      <c r="Y260" s="81">
        <f t="shared" si="4"/>
        <v>96.873563218390814</v>
      </c>
      <c r="Z260" s="90">
        <f>100*(I260-S260)/I260</f>
        <v>95.78947368421052</v>
      </c>
      <c r="AA260" s="90">
        <f>(J260-T260)/J260*100</f>
        <v>88.287292817679557</v>
      </c>
      <c r="AB260" s="90"/>
      <c r="AC260" s="70"/>
    </row>
    <row r="261" spans="2:29">
      <c r="B261" s="73">
        <v>43452</v>
      </c>
      <c r="C261" s="69">
        <f t="shared" si="6"/>
        <v>9.4</v>
      </c>
      <c r="D261" s="69"/>
      <c r="E261" s="74">
        <v>3300</v>
      </c>
      <c r="F261" s="88">
        <v>25.26</v>
      </c>
      <c r="G261" s="74">
        <v>20.37</v>
      </c>
      <c r="H261" s="74">
        <f>[2]COD!C446</f>
        <v>1147</v>
      </c>
      <c r="I261" s="69">
        <f>[2]氨氮!C446</f>
        <v>20</v>
      </c>
      <c r="J261" s="86"/>
      <c r="K261" s="77"/>
      <c r="L261" s="69"/>
      <c r="M261" s="69"/>
      <c r="N261" s="69"/>
      <c r="O261" s="69">
        <v>1.6</v>
      </c>
      <c r="P261" s="69"/>
      <c r="Q261" s="69"/>
      <c r="R261" s="81">
        <f>[2]COD!D446</f>
        <v>43.4</v>
      </c>
      <c r="S261" s="69">
        <f>[2]氨氮!D446</f>
        <v>0.4</v>
      </c>
      <c r="T261" s="86"/>
      <c r="U261" s="69"/>
      <c r="V261" s="69"/>
      <c r="W261" s="69"/>
      <c r="X261" s="69"/>
      <c r="Y261" s="81">
        <f t="shared" si="4"/>
        <v>96.21621621621621</v>
      </c>
      <c r="Z261" s="90">
        <f>100*(I261-S261)/I261</f>
        <v>98.000000000000014</v>
      </c>
      <c r="AA261" s="90"/>
      <c r="AB261" s="90"/>
      <c r="AC261" s="70"/>
    </row>
    <row r="262" spans="2:29">
      <c r="B262" s="73">
        <v>43453</v>
      </c>
      <c r="C262" s="69">
        <f t="shared" si="6"/>
        <v>9.4</v>
      </c>
      <c r="D262" s="69"/>
      <c r="E262" s="74">
        <v>3237</v>
      </c>
      <c r="F262" s="88">
        <v>18.48</v>
      </c>
      <c r="G262" s="74">
        <v>355.88</v>
      </c>
      <c r="H262" s="74">
        <f>[2]COD!C447</f>
        <v>1477</v>
      </c>
      <c r="I262" s="69">
        <f>[2]氨氮!C447</f>
        <v>20</v>
      </c>
      <c r="J262" s="86">
        <v>44.76</v>
      </c>
      <c r="K262" s="77">
        <f>J262-I262</f>
        <v>24.759999999999998</v>
      </c>
      <c r="L262" s="69">
        <f>'[2]NO2- NO3-'!H417</f>
        <v>0</v>
      </c>
      <c r="M262" s="69">
        <f>'[2]NO2- NO3-'!J417</f>
        <v>0.74064516129032254</v>
      </c>
      <c r="N262" s="69">
        <f>I262+K262+L262+M262</f>
        <v>45.500645161290322</v>
      </c>
      <c r="O262" s="69">
        <v>1.2999999999999998</v>
      </c>
      <c r="P262" s="69">
        <f>[2]磷酸!C416</f>
        <v>9.8000000000000007</v>
      </c>
      <c r="Q262" s="69">
        <f>[2]pH!C416</f>
        <v>7.3</v>
      </c>
      <c r="R262" s="81">
        <f>[2]COD!D447</f>
        <v>43.1</v>
      </c>
      <c r="S262" s="69">
        <f>[2]氨氮!D447</f>
        <v>0.3</v>
      </c>
      <c r="T262" s="86">
        <v>4.6500000000000004</v>
      </c>
      <c r="U262" s="69">
        <f>T262-S262</f>
        <v>4.3500000000000005</v>
      </c>
      <c r="V262" s="69">
        <f>'[2]NO2- NO3-'!I417</f>
        <v>0</v>
      </c>
      <c r="W262" s="69">
        <f>'[2]NO2- NO3-'!K417</f>
        <v>1.0161290322580645</v>
      </c>
      <c r="X262" s="69">
        <f>S262+U262+V262+W262</f>
        <v>5.6661290322580644</v>
      </c>
      <c r="Y262" s="81">
        <f t="shared" ref="Y262:Y285" si="7">(H262-R262)/H262*100</f>
        <v>97.081922816519977</v>
      </c>
      <c r="Z262" s="90">
        <f>100*(I262-S262)/I262</f>
        <v>98.5</v>
      </c>
      <c r="AA262" s="90">
        <f>(J262-T262)/J262*100</f>
        <v>89.611260053619304</v>
      </c>
      <c r="AB262" s="90"/>
      <c r="AC262" s="70"/>
    </row>
    <row r="263" spans="2:29">
      <c r="B263" s="73">
        <v>43454</v>
      </c>
      <c r="C263" s="69">
        <f t="shared" si="6"/>
        <v>9.4</v>
      </c>
      <c r="D263" s="69"/>
      <c r="E263" s="74">
        <v>3163</v>
      </c>
      <c r="F263" s="88">
        <v>30.43</v>
      </c>
      <c r="G263" s="74">
        <v>365.49</v>
      </c>
      <c r="H263" s="74">
        <f>[2]COD!C448</f>
        <v>1426</v>
      </c>
      <c r="I263" s="69">
        <f>[2]氨氮!C448</f>
        <v>33</v>
      </c>
      <c r="J263" s="86"/>
      <c r="K263" s="77"/>
      <c r="L263" s="69"/>
      <c r="M263" s="69"/>
      <c r="N263" s="69"/>
      <c r="O263" s="69">
        <v>1.1000000000000001</v>
      </c>
      <c r="P263" s="69"/>
      <c r="Q263" s="69"/>
      <c r="R263" s="81">
        <f>[2]COD!D448</f>
        <v>34.700000000000003</v>
      </c>
      <c r="S263" s="69">
        <f>[2]氨氮!D448</f>
        <v>1.7</v>
      </c>
      <c r="T263" s="86"/>
      <c r="U263" s="69"/>
      <c r="V263" s="69"/>
      <c r="W263" s="69"/>
      <c r="X263" s="69"/>
      <c r="Y263" s="81">
        <f t="shared" si="7"/>
        <v>97.566619915848534</v>
      </c>
      <c r="Z263" s="90">
        <f>100*(I263-S263)/I263</f>
        <v>94.848484848484844</v>
      </c>
      <c r="AA263" s="90"/>
      <c r="AB263" s="90"/>
      <c r="AC263" s="70"/>
    </row>
    <row r="264" spans="2:29">
      <c r="B264" s="73">
        <v>43455</v>
      </c>
      <c r="C264" s="69">
        <f t="shared" si="6"/>
        <v>9.4</v>
      </c>
      <c r="D264" s="69">
        <f>[2]pH!B418</f>
        <v>6.2</v>
      </c>
      <c r="E264" s="74">
        <v>3301</v>
      </c>
      <c r="F264" s="88"/>
      <c r="G264" s="74">
        <v>362.42</v>
      </c>
      <c r="H264" s="74">
        <f>[2]COD!C449</f>
        <v>1063</v>
      </c>
      <c r="I264" s="69">
        <f>[2]氨氮!C449</f>
        <v>23.6</v>
      </c>
      <c r="J264" s="86">
        <v>64.08</v>
      </c>
      <c r="K264" s="77">
        <f>J264-I264</f>
        <v>40.479999999999997</v>
      </c>
      <c r="L264" s="69">
        <f>'[2]NO2- NO3-'!H419</f>
        <v>0</v>
      </c>
      <c r="M264" s="69">
        <f>'[2]NO2- NO3-'!J419</f>
        <v>1.1719354838709679</v>
      </c>
      <c r="N264" s="69">
        <f>I264+K264+L264+M264</f>
        <v>65.251935483870966</v>
      </c>
      <c r="O264" s="69">
        <v>0.9</v>
      </c>
      <c r="P264" s="69">
        <f>[2]磷酸!C418</f>
        <v>4.04</v>
      </c>
      <c r="Q264" s="69">
        <f>[2]pH!C418</f>
        <v>7.4</v>
      </c>
      <c r="R264" s="81">
        <f>[2]COD!D449</f>
        <v>62</v>
      </c>
      <c r="S264" s="69">
        <f>[2]氨氮!D449</f>
        <v>5.4</v>
      </c>
      <c r="T264" s="86">
        <v>8.27</v>
      </c>
      <c r="U264" s="69">
        <f>T264-S264</f>
        <v>2.8699999999999992</v>
      </c>
      <c r="V264" s="69">
        <f>'[2]NO2- NO3-'!I419</f>
        <v>0</v>
      </c>
      <c r="W264" s="69">
        <f>'[2]NO2- NO3-'!K419</f>
        <v>0.14903225806451614</v>
      </c>
      <c r="X264" s="69">
        <f>S264+U264+V264+W264</f>
        <v>8.4190322580645152</v>
      </c>
      <c r="Y264" s="81">
        <f t="shared" si="7"/>
        <v>94.167450611476951</v>
      </c>
      <c r="Z264" s="90">
        <f>100*(I264-S264)/I264</f>
        <v>77.118644067796609</v>
      </c>
      <c r="AA264" s="90">
        <f>(J264-T264)/J264*100</f>
        <v>87.094257178526846</v>
      </c>
      <c r="AB264" s="90"/>
      <c r="AC264" s="70"/>
    </row>
    <row r="265" spans="2:29">
      <c r="B265" s="73">
        <v>43456</v>
      </c>
      <c r="C265" s="69">
        <f t="shared" si="6"/>
        <v>9.4</v>
      </c>
      <c r="D265" s="69"/>
      <c r="E265" s="74">
        <v>3351</v>
      </c>
      <c r="F265" s="88"/>
      <c r="G265" s="74"/>
      <c r="H265" s="74">
        <f>[2]COD!C450</f>
        <v>1096</v>
      </c>
      <c r="I265" s="69"/>
      <c r="J265" s="86"/>
      <c r="K265" s="77"/>
      <c r="L265" s="69"/>
      <c r="M265" s="69"/>
      <c r="N265" s="69"/>
      <c r="O265" s="69">
        <v>0.8</v>
      </c>
      <c r="P265" s="69"/>
      <c r="Q265" s="69"/>
      <c r="R265" s="81">
        <f>[2]COD!D450</f>
        <v>94.4</v>
      </c>
      <c r="S265" s="69">
        <f>[2]氨氮!D450</f>
        <v>10</v>
      </c>
      <c r="T265" s="86"/>
      <c r="U265" s="69"/>
      <c r="V265" s="69"/>
      <c r="W265" s="69"/>
      <c r="X265" s="69"/>
      <c r="Y265" s="81">
        <f t="shared" si="7"/>
        <v>91.386861313868621</v>
      </c>
      <c r="Z265" s="90"/>
      <c r="AA265" s="90"/>
      <c r="AB265" s="90"/>
      <c r="AC265" s="70"/>
    </row>
    <row r="266" spans="2:29">
      <c r="B266" s="73">
        <v>43457</v>
      </c>
      <c r="C266" s="69">
        <f t="shared" si="6"/>
        <v>9.4</v>
      </c>
      <c r="D266" s="69"/>
      <c r="E266" s="74">
        <v>3269</v>
      </c>
      <c r="F266" s="88"/>
      <c r="G266" s="74"/>
      <c r="H266" s="74">
        <f>[2]COD!C451</f>
        <v>843</v>
      </c>
      <c r="I266" s="69"/>
      <c r="J266" s="86"/>
      <c r="K266" s="77"/>
      <c r="L266" s="69"/>
      <c r="M266" s="69"/>
      <c r="N266" s="69"/>
      <c r="O266" s="69">
        <v>1.45</v>
      </c>
      <c r="P266" s="69"/>
      <c r="Q266" s="69"/>
      <c r="R266" s="81">
        <f>[2]COD!D451</f>
        <v>65.900000000000006</v>
      </c>
      <c r="S266" s="69">
        <f>[2]氨氮!D451</f>
        <v>13.5</v>
      </c>
      <c r="T266" s="86"/>
      <c r="U266" s="69"/>
      <c r="V266" s="69"/>
      <c r="W266" s="69"/>
      <c r="X266" s="69"/>
      <c r="Y266" s="81">
        <f t="shared" si="7"/>
        <v>92.182680901542113</v>
      </c>
      <c r="Z266" s="90"/>
      <c r="AA266" s="90"/>
      <c r="AB266" s="90"/>
      <c r="AC266" s="70"/>
    </row>
    <row r="267" spans="2:29">
      <c r="B267" s="73">
        <v>43458</v>
      </c>
      <c r="C267" s="69">
        <f t="shared" si="6"/>
        <v>9.4</v>
      </c>
      <c r="D267" s="69">
        <f>[2]pH!B421</f>
        <v>7.1</v>
      </c>
      <c r="E267" s="74">
        <v>3354</v>
      </c>
      <c r="F267" s="88">
        <v>20.82</v>
      </c>
      <c r="G267" s="74">
        <v>21.91</v>
      </c>
      <c r="H267" s="74">
        <f>[2]COD!C452</f>
        <v>898</v>
      </c>
      <c r="I267" s="69">
        <f>[2]氨氮!C452</f>
        <v>22.2</v>
      </c>
      <c r="J267" s="86">
        <v>61.6</v>
      </c>
      <c r="K267" s="77">
        <f>J267-I267</f>
        <v>39.400000000000006</v>
      </c>
      <c r="L267" s="69">
        <f>'[2]NO2- NO3-'!H422</f>
        <v>0</v>
      </c>
      <c r="M267" s="69">
        <f>'[2]NO2- NO3-'!J422</f>
        <v>0</v>
      </c>
      <c r="N267" s="69">
        <f>I267+K267+L267+M267</f>
        <v>61.600000000000009</v>
      </c>
      <c r="O267" s="69">
        <v>2.2000000000000002</v>
      </c>
      <c r="P267" s="69">
        <f>[2]磷酸!C421</f>
        <v>0</v>
      </c>
      <c r="Q267" s="69">
        <f>[2]pH!C421</f>
        <v>7.5</v>
      </c>
      <c r="R267" s="81">
        <f>[2]COD!D452</f>
        <v>68.5</v>
      </c>
      <c r="S267" s="69">
        <f>[2]氨氮!D452</f>
        <v>12.3</v>
      </c>
      <c r="T267" s="86">
        <v>17.239999999999998</v>
      </c>
      <c r="U267" s="69">
        <f>T267-S267</f>
        <v>4.9399999999999977</v>
      </c>
      <c r="V267" s="69">
        <f>'[2]NO2- NO3-'!I422</f>
        <v>0</v>
      </c>
      <c r="W267" s="69">
        <f>'[2]NO2- NO3-'!K422</f>
        <v>0.13096774193548386</v>
      </c>
      <c r="X267" s="69">
        <f>S267+U267+V267+W267</f>
        <v>17.370967741935484</v>
      </c>
      <c r="Y267" s="81">
        <f t="shared" si="7"/>
        <v>92.371937639198222</v>
      </c>
      <c r="Z267" s="90">
        <f>100*(I267-S267)/I267</f>
        <v>44.594594594594589</v>
      </c>
      <c r="AA267" s="90">
        <f>(J267-T267)/J267*100</f>
        <v>72.012987012987011</v>
      </c>
      <c r="AB267" s="90"/>
      <c r="AC267" s="70"/>
    </row>
    <row r="268" spans="2:29">
      <c r="B268" s="73">
        <v>43459</v>
      </c>
      <c r="C268" s="69">
        <f t="shared" si="6"/>
        <v>9.4</v>
      </c>
      <c r="D268" s="69"/>
      <c r="E268" s="74">
        <v>3201</v>
      </c>
      <c r="F268" s="88">
        <v>23.45</v>
      </c>
      <c r="G268" s="74">
        <v>16.05</v>
      </c>
      <c r="H268" s="74">
        <f>[2]COD!C453</f>
        <v>752</v>
      </c>
      <c r="I268" s="69">
        <f>[2]氨氮!C453</f>
        <v>22.6</v>
      </c>
      <c r="J268" s="86"/>
      <c r="K268" s="77"/>
      <c r="L268" s="69"/>
      <c r="M268" s="69"/>
      <c r="N268" s="69"/>
      <c r="O268" s="69">
        <v>2.0999999999999996</v>
      </c>
      <c r="P268" s="69"/>
      <c r="Q268" s="69"/>
      <c r="R268" s="81">
        <f>[2]COD!D453</f>
        <v>69.7</v>
      </c>
      <c r="S268" s="69">
        <f>[2]氨氮!D453</f>
        <v>8.4</v>
      </c>
      <c r="T268" s="86"/>
      <c r="U268" s="69"/>
      <c r="V268" s="69"/>
      <c r="W268" s="69"/>
      <c r="X268" s="69"/>
      <c r="Y268" s="81">
        <f t="shared" si="7"/>
        <v>90.731382978723403</v>
      </c>
      <c r="Z268" s="90"/>
      <c r="AA268" s="90"/>
      <c r="AB268" s="90"/>
      <c r="AC268" s="70"/>
    </row>
    <row r="269" spans="2:29">
      <c r="B269" s="73">
        <v>43460</v>
      </c>
      <c r="C269" s="69">
        <f t="shared" si="6"/>
        <v>9.4</v>
      </c>
      <c r="D269" s="69"/>
      <c r="E269" s="74">
        <v>3119</v>
      </c>
      <c r="F269" s="88">
        <v>17.29</v>
      </c>
      <c r="G269" s="74">
        <v>360.25</v>
      </c>
      <c r="H269" s="74">
        <f>[2]COD!C454</f>
        <v>888</v>
      </c>
      <c r="I269" s="69">
        <f>[2]氨氮!C454</f>
        <v>25.9</v>
      </c>
      <c r="J269" s="86">
        <v>44.55</v>
      </c>
      <c r="K269" s="77">
        <f>J269-I269</f>
        <v>18.649999999999999</v>
      </c>
      <c r="L269" s="69">
        <f>'[2]NO2- NO3-'!H424</f>
        <v>0</v>
      </c>
      <c r="M269" s="69">
        <f>'[2]NO2- NO3-'!J424</f>
        <v>0</v>
      </c>
      <c r="N269" s="69">
        <f>I269+K269+L269+M269</f>
        <v>44.55</v>
      </c>
      <c r="O269" s="69">
        <v>1.7999999999999998</v>
      </c>
      <c r="P269" s="69">
        <f>[2]磷酸!C423</f>
        <v>3.99</v>
      </c>
      <c r="Q269" s="69">
        <f>[2]pH!C423</f>
        <v>7.5</v>
      </c>
      <c r="R269" s="81">
        <f>[2]COD!D454</f>
        <v>39</v>
      </c>
      <c r="S269" s="69">
        <f>[2]氨氮!D454</f>
        <v>2.7</v>
      </c>
      <c r="T269" s="86">
        <v>6.5</v>
      </c>
      <c r="U269" s="69">
        <f>T269-S269</f>
        <v>3.8</v>
      </c>
      <c r="V269" s="69">
        <f>'[2]NO2- NO3-'!I424</f>
        <v>2.5839130434782609</v>
      </c>
      <c r="W269" s="69">
        <f>'[2]NO2- NO3-'!K424</f>
        <v>0.96193548387096772</v>
      </c>
      <c r="X269" s="69">
        <f>S269+U269+V269+W269</f>
        <v>10.045848527349229</v>
      </c>
      <c r="Y269" s="81">
        <f t="shared" si="7"/>
        <v>95.608108108108098</v>
      </c>
      <c r="Z269" s="90">
        <f>100*(I269-S269)/I269</f>
        <v>89.575289575289574</v>
      </c>
      <c r="AA269" s="90">
        <f>(J269-T269)/J269*100</f>
        <v>85.409652076318736</v>
      </c>
      <c r="AB269" s="90"/>
      <c r="AC269" s="70"/>
    </row>
    <row r="270" spans="2:29">
      <c r="B270" s="73">
        <v>43461</v>
      </c>
      <c r="C270" s="87">
        <v>9.9</v>
      </c>
      <c r="D270" s="69"/>
      <c r="E270" s="74">
        <v>3160</v>
      </c>
      <c r="F270" s="88">
        <v>24.94</v>
      </c>
      <c r="G270" s="74">
        <v>189.07</v>
      </c>
      <c r="H270" s="74">
        <f>[2]COD!C455</f>
        <v>979</v>
      </c>
      <c r="I270" s="69">
        <f>[2]氨氮!C455</f>
        <v>21.4</v>
      </c>
      <c r="J270" s="86"/>
      <c r="K270" s="77"/>
      <c r="L270" s="69"/>
      <c r="M270" s="69"/>
      <c r="N270" s="69"/>
      <c r="O270" s="69">
        <v>1.95</v>
      </c>
      <c r="P270" s="69"/>
      <c r="Q270" s="69"/>
      <c r="R270" s="81">
        <f>[2]COD!D455</f>
        <v>36.700000000000003</v>
      </c>
      <c r="S270" s="69">
        <f>[2]氨氮!D455</f>
        <v>0.9</v>
      </c>
      <c r="T270" s="86"/>
      <c r="U270" s="69"/>
      <c r="V270" s="69"/>
      <c r="W270" s="69"/>
      <c r="X270" s="69"/>
      <c r="Y270" s="81">
        <f t="shared" si="7"/>
        <v>96.251276813074554</v>
      </c>
      <c r="Z270" s="90">
        <f>100*(I270-S270)/I270</f>
        <v>95.794392523364493</v>
      </c>
      <c r="AA270" s="90"/>
      <c r="AB270" s="90"/>
      <c r="AC270" s="70"/>
    </row>
    <row r="271" spans="2:29">
      <c r="B271" s="73">
        <v>43462</v>
      </c>
      <c r="C271" s="87">
        <v>9.9</v>
      </c>
      <c r="D271" s="69"/>
      <c r="E271" s="74">
        <v>3282</v>
      </c>
      <c r="F271" s="88">
        <v>28.26</v>
      </c>
      <c r="G271" s="74">
        <v>337.78</v>
      </c>
      <c r="H271" s="74">
        <f>[2]COD!C456</f>
        <v>1394</v>
      </c>
      <c r="I271" s="69">
        <f>[2]氨氮!C456</f>
        <v>24.4</v>
      </c>
      <c r="J271" s="86">
        <v>46.66</v>
      </c>
      <c r="K271" s="77">
        <f>J271-I271</f>
        <v>22.259999999999998</v>
      </c>
      <c r="L271" s="69">
        <f>'[2]NO2- NO3-'!H426</f>
        <v>0</v>
      </c>
      <c r="M271" s="69">
        <f>'[2]NO2- NO3-'!J426</f>
        <v>0.8490322580645161</v>
      </c>
      <c r="N271" s="69">
        <f>I271+K271+L271+M271</f>
        <v>47.509032258064515</v>
      </c>
      <c r="O271" s="69">
        <v>1.9</v>
      </c>
      <c r="P271" s="69">
        <f>[2]磷酸!C425</f>
        <v>4.41</v>
      </c>
      <c r="Q271" s="69">
        <f>[2]pH!C425</f>
        <v>7.4</v>
      </c>
      <c r="R271" s="81">
        <f>[2]COD!D456</f>
        <v>37.9</v>
      </c>
      <c r="S271" s="69">
        <f>[2]氨氮!D456</f>
        <v>0.6</v>
      </c>
      <c r="T271" s="86">
        <v>3.33</v>
      </c>
      <c r="U271" s="69">
        <f>T271-S271</f>
        <v>2.73</v>
      </c>
      <c r="V271" s="69">
        <f>'[2]NO2- NO3-'!I426</f>
        <v>0.3591304347826087</v>
      </c>
      <c r="W271" s="69">
        <f>'[2]NO2- NO3-'!K426</f>
        <v>0.89193548387096777</v>
      </c>
      <c r="X271" s="69">
        <f>S271+U271+V271+W271</f>
        <v>4.581065918653576</v>
      </c>
      <c r="Y271" s="81">
        <f t="shared" si="7"/>
        <v>97.281205164992826</v>
      </c>
      <c r="Z271" s="90">
        <f>100*(I271-S271)/I271</f>
        <v>97.540983606557361</v>
      </c>
      <c r="AA271" s="90">
        <f>(J271-T271)/J271*100</f>
        <v>92.863266180882988</v>
      </c>
      <c r="AB271" s="90"/>
      <c r="AC271" s="70"/>
    </row>
    <row r="272" spans="2:29">
      <c r="B272" s="73">
        <v>43463</v>
      </c>
      <c r="C272" s="87">
        <v>9.9</v>
      </c>
      <c r="D272" s="69"/>
      <c r="E272" s="74">
        <v>3267</v>
      </c>
      <c r="F272" s="88"/>
      <c r="G272" s="74"/>
      <c r="H272" s="74">
        <f>[2]COD!C457</f>
        <v>1245</v>
      </c>
      <c r="I272" s="69"/>
      <c r="J272" s="86"/>
      <c r="K272" s="77"/>
      <c r="L272" s="69"/>
      <c r="M272" s="69"/>
      <c r="N272" s="69"/>
      <c r="O272" s="69">
        <v>1.95</v>
      </c>
      <c r="P272" s="69"/>
      <c r="Q272" s="69"/>
      <c r="R272" s="81">
        <f>[2]COD!D457</f>
        <v>37.200000000000003</v>
      </c>
      <c r="S272" s="69">
        <f>[2]氨氮!D457</f>
        <v>0.3</v>
      </c>
      <c r="T272" s="86"/>
      <c r="U272" s="69"/>
      <c r="V272" s="69"/>
      <c r="W272" s="69"/>
      <c r="X272" s="69"/>
      <c r="Y272" s="81">
        <f t="shared" si="7"/>
        <v>97.01204819277109</v>
      </c>
      <c r="Z272" s="90"/>
      <c r="AA272" s="90"/>
      <c r="AB272" s="90"/>
      <c r="AC272" s="70"/>
    </row>
    <row r="273" spans="2:29">
      <c r="B273" s="73">
        <v>43464</v>
      </c>
      <c r="C273" s="87">
        <v>9.9</v>
      </c>
      <c r="D273" s="69"/>
      <c r="E273" s="74">
        <v>3202</v>
      </c>
      <c r="F273" s="88"/>
      <c r="G273" s="74"/>
      <c r="H273" s="74">
        <f>[2]COD!C458</f>
        <v>1136</v>
      </c>
      <c r="I273" s="69"/>
      <c r="J273" s="86"/>
      <c r="K273" s="77"/>
      <c r="L273" s="69"/>
      <c r="M273" s="69"/>
      <c r="N273" s="69"/>
      <c r="O273" s="69">
        <v>1.55</v>
      </c>
      <c r="P273" s="69"/>
      <c r="Q273" s="69"/>
      <c r="R273" s="81">
        <f>[2]COD!D458</f>
        <v>39.1</v>
      </c>
      <c r="S273" s="69">
        <f>[2]氨氮!D458</f>
        <v>0.4</v>
      </c>
      <c r="T273" s="86"/>
      <c r="U273" s="69"/>
      <c r="V273" s="69"/>
      <c r="W273" s="69"/>
      <c r="X273" s="69"/>
      <c r="Y273" s="81">
        <f t="shared" si="7"/>
        <v>96.558098591549296</v>
      </c>
      <c r="Z273" s="90"/>
      <c r="AA273" s="90"/>
      <c r="AB273" s="90"/>
      <c r="AC273" s="70"/>
    </row>
    <row r="274" spans="2:29">
      <c r="B274" s="73">
        <v>43465</v>
      </c>
      <c r="C274" s="87">
        <v>9.9</v>
      </c>
      <c r="D274" s="69">
        <f>[2]pH!B428</f>
        <v>7.1</v>
      </c>
      <c r="E274" s="74">
        <v>3041</v>
      </c>
      <c r="F274" s="88">
        <v>26.5</v>
      </c>
      <c r="G274" s="74">
        <v>581.75</v>
      </c>
      <c r="H274" s="74">
        <f>[2]COD!C459</f>
        <v>1144</v>
      </c>
      <c r="I274" s="69">
        <f>[2]氨氮!C459</f>
        <v>20.5</v>
      </c>
      <c r="J274" s="86">
        <v>37.69</v>
      </c>
      <c r="K274" s="77">
        <f>J274-I274</f>
        <v>17.189999999999998</v>
      </c>
      <c r="L274" s="69">
        <f>'[2]NO2- NO3-'!H429</f>
        <v>0</v>
      </c>
      <c r="M274" s="69">
        <f>'[2]NO2- NO3-'!J429</f>
        <v>0.13096774193548386</v>
      </c>
      <c r="N274" s="69">
        <f>I274+K274+L274+M274</f>
        <v>37.820967741935483</v>
      </c>
      <c r="O274" s="69">
        <v>2</v>
      </c>
      <c r="P274" s="69">
        <f>[2]磷酸!C428</f>
        <v>3.16</v>
      </c>
      <c r="Q274" s="69">
        <f>[2]pH!C428</f>
        <v>7.2</v>
      </c>
      <c r="R274" s="81">
        <f>[2]COD!D459</f>
        <v>38.200000000000003</v>
      </c>
      <c r="S274" s="69">
        <f>[2]氨氮!D459</f>
        <v>0.7</v>
      </c>
      <c r="T274" s="86">
        <v>3.33</v>
      </c>
      <c r="U274" s="69">
        <f>T274-S274</f>
        <v>2.63</v>
      </c>
      <c r="V274" s="69">
        <f>'[2]NO2- NO3-'!I429</f>
        <v>0.14000000000000001</v>
      </c>
      <c r="W274" s="69">
        <f>'[2]NO2- NO3-'!K429</f>
        <v>0.47870967741935483</v>
      </c>
      <c r="X274" s="69">
        <f>S274+U274+V274+W274</f>
        <v>3.9487096774193549</v>
      </c>
      <c r="Y274" s="81">
        <f t="shared" si="7"/>
        <v>96.660839160839146</v>
      </c>
      <c r="Z274" s="90">
        <f>100*(I274-S274)/I274</f>
        <v>96.58536585365853</v>
      </c>
      <c r="AA274" s="90">
        <f>(J274-T274)/J274*100</f>
        <v>91.164765189705506</v>
      </c>
      <c r="AB274" s="90"/>
      <c r="AC274" s="70"/>
    </row>
    <row r="275" spans="2:29">
      <c r="B275" s="73">
        <v>43466</v>
      </c>
      <c r="C275" s="87">
        <v>9.9</v>
      </c>
      <c r="D275" s="69"/>
      <c r="E275" s="74">
        <v>3003</v>
      </c>
      <c r="F275" s="88">
        <v>21.96</v>
      </c>
      <c r="G275" s="74">
        <v>120.65</v>
      </c>
      <c r="H275" s="74">
        <f>[2]COD!C460</f>
        <v>1100</v>
      </c>
      <c r="I275" s="69">
        <f>[2]氨氮!C460</f>
        <v>21.5</v>
      </c>
      <c r="J275" s="86"/>
      <c r="K275" s="77"/>
      <c r="L275" s="69"/>
      <c r="M275" s="69"/>
      <c r="N275" s="69"/>
      <c r="O275" s="69">
        <v>1.55</v>
      </c>
      <c r="P275" s="69"/>
      <c r="Q275" s="69"/>
      <c r="R275" s="81">
        <f>[2]COD!D460</f>
        <v>32.6</v>
      </c>
      <c r="S275" s="69">
        <f>[2]氨氮!D460</f>
        <v>0.4</v>
      </c>
      <c r="T275" s="86"/>
      <c r="U275" s="69"/>
      <c r="V275" s="69"/>
      <c r="W275" s="69"/>
      <c r="X275" s="69"/>
      <c r="Y275" s="81">
        <f t="shared" si="7"/>
        <v>97.036363636363646</v>
      </c>
      <c r="Z275" s="90">
        <f>100*(I275-S275)/I275</f>
        <v>98.139534883720927</v>
      </c>
      <c r="AA275" s="90"/>
      <c r="AB275" s="90"/>
      <c r="AC275" s="70"/>
    </row>
    <row r="276" spans="2:29">
      <c r="B276" s="73">
        <v>43467</v>
      </c>
      <c r="C276" s="87">
        <v>9.9</v>
      </c>
      <c r="D276" s="69"/>
      <c r="E276" s="74">
        <v>2952</v>
      </c>
      <c r="F276" s="88">
        <v>19.45</v>
      </c>
      <c r="G276" s="74">
        <v>134.44</v>
      </c>
      <c r="H276" s="74">
        <f>[2]COD!C461</f>
        <v>1191</v>
      </c>
      <c r="I276" s="69">
        <f>[2]氨氮!C461</f>
        <v>26.6</v>
      </c>
      <c r="J276" s="69">
        <v>37.69</v>
      </c>
      <c r="K276" s="77">
        <f>J276-I276</f>
        <v>11.089999999999996</v>
      </c>
      <c r="L276" s="69"/>
      <c r="M276" s="69"/>
      <c r="N276" s="69"/>
      <c r="O276" s="69">
        <v>1.7574999999999998</v>
      </c>
      <c r="P276" s="69">
        <f>[2]磷酸!C430</f>
        <v>1.1200000000000001</v>
      </c>
      <c r="Q276" s="69">
        <f>[2]pH!C430</f>
        <v>7.4</v>
      </c>
      <c r="R276" s="81">
        <f>[2]COD!D461</f>
        <v>52.8</v>
      </c>
      <c r="S276" s="69">
        <f>[2]氨氮!D461</f>
        <v>0.8</v>
      </c>
      <c r="T276" s="69">
        <v>3.33</v>
      </c>
      <c r="U276" s="69">
        <f>T276-S276</f>
        <v>2.5300000000000002</v>
      </c>
      <c r="V276" s="69">
        <f>'[2]NO2- NO3-'!I431</f>
        <v>3.6521739130434779E-2</v>
      </c>
      <c r="W276" s="69">
        <f>'[2]NO2- NO3-'!K431</f>
        <v>0.33193548387096772</v>
      </c>
      <c r="X276" s="69">
        <f>S276+U276+V276+W276</f>
        <v>3.6984572230014026</v>
      </c>
      <c r="Y276" s="81">
        <f t="shared" si="7"/>
        <v>95.566750629722932</v>
      </c>
      <c r="Z276" s="90">
        <f>100*(I276-S276)/I276</f>
        <v>96.992481203007515</v>
      </c>
      <c r="AA276" s="90">
        <f>(J276-T276)/J276*100</f>
        <v>91.164765189705506</v>
      </c>
      <c r="AB276" s="90"/>
      <c r="AC276" s="70"/>
    </row>
    <row r="277" spans="2:29">
      <c r="B277" s="73">
        <v>43468</v>
      </c>
      <c r="C277" s="87">
        <v>9.9</v>
      </c>
      <c r="D277" s="69"/>
      <c r="E277" s="95">
        <v>2929.37</v>
      </c>
      <c r="F277" s="88">
        <v>13.42</v>
      </c>
      <c r="G277" s="74">
        <v>91.87</v>
      </c>
      <c r="H277" s="74">
        <f>[2]COD!C462</f>
        <v>1072</v>
      </c>
      <c r="I277" s="69">
        <f>[2]氨氮!C462</f>
        <v>22.8</v>
      </c>
      <c r="J277" s="69"/>
      <c r="K277" s="77"/>
      <c r="L277" s="69">
        <f>'[2]NO2- NO3-'!H431</f>
        <v>0</v>
      </c>
      <c r="M277" s="69">
        <f>'[2]NO2- NO3-'!J431</f>
        <v>7.9032258064516123E-2</v>
      </c>
      <c r="N277" s="69">
        <f>I277+K277+L277+M277</f>
        <v>22.879032258064516</v>
      </c>
      <c r="O277" s="69">
        <v>1.7435</v>
      </c>
      <c r="P277" s="69"/>
      <c r="Q277" s="69"/>
      <c r="R277" s="81">
        <f>[2]COD!D462</f>
        <v>34.4</v>
      </c>
      <c r="S277" s="69">
        <f>[2]氨氮!D462</f>
        <v>0.8</v>
      </c>
      <c r="T277" s="69"/>
      <c r="U277" s="69"/>
      <c r="V277" s="69">
        <f>'[2]NO2- NO3-'!I431</f>
        <v>3.6521739130434779E-2</v>
      </c>
      <c r="W277" s="69">
        <f>'[2]NO2- NO3-'!K431</f>
        <v>0.33193548387096772</v>
      </c>
      <c r="X277" s="69"/>
      <c r="Y277" s="81">
        <f t="shared" si="7"/>
        <v>96.791044776119392</v>
      </c>
      <c r="Z277" s="90">
        <f>100*(I277-S277)/I277</f>
        <v>96.491228070175438</v>
      </c>
      <c r="AA277" s="90"/>
      <c r="AB277" s="90"/>
      <c r="AC277" s="70"/>
    </row>
    <row r="278" spans="2:29">
      <c r="B278" s="73">
        <v>43469</v>
      </c>
      <c r="C278" s="87">
        <v>9.9</v>
      </c>
      <c r="D278" s="69"/>
      <c r="E278" s="95">
        <v>2858.86</v>
      </c>
      <c r="F278" s="88">
        <v>12.73</v>
      </c>
      <c r="G278" s="74">
        <v>378.6</v>
      </c>
      <c r="H278" s="74">
        <f>[2]COD!C463</f>
        <v>1295</v>
      </c>
      <c r="I278" s="69">
        <f>[2]氨氮!C463</f>
        <v>20.9</v>
      </c>
      <c r="J278" s="69">
        <v>43.67</v>
      </c>
      <c r="K278" s="77">
        <f>J278-I278</f>
        <v>22.770000000000003</v>
      </c>
      <c r="L278" s="69">
        <f>'[2]NO2- NO3-'!H433</f>
        <v>0</v>
      </c>
      <c r="M278" s="69">
        <f>'[2]NO2- NO3-'!J433</f>
        <v>0</v>
      </c>
      <c r="N278" s="69">
        <f>I278+K278+L278+M278</f>
        <v>43.67</v>
      </c>
      <c r="O278" s="69">
        <v>0.78500000000000003</v>
      </c>
      <c r="P278" s="69">
        <f>[2]磷酸!C432</f>
        <v>1.06</v>
      </c>
      <c r="Q278" s="69">
        <f>[2]pH!C432</f>
        <v>7</v>
      </c>
      <c r="R278" s="81">
        <f>[2]COD!D463</f>
        <v>39.700000000000003</v>
      </c>
      <c r="S278" s="69">
        <f>[2]氨氮!D463</f>
        <v>1.2</v>
      </c>
      <c r="T278" s="69">
        <v>3.87</v>
      </c>
      <c r="U278" s="69">
        <f>T278-S278</f>
        <v>2.67</v>
      </c>
      <c r="V278" s="69">
        <f>'[2]NO2- NO3-'!I433</f>
        <v>0</v>
      </c>
      <c r="W278" s="69">
        <f>'[2]NO2- NO3-'!K433</f>
        <v>0.15129032258064518</v>
      </c>
      <c r="X278" s="69">
        <f>S278+U278+V278+W278</f>
        <v>4.0212903225806453</v>
      </c>
      <c r="Y278" s="81">
        <f t="shared" si="7"/>
        <v>96.934362934362923</v>
      </c>
      <c r="Z278" s="90">
        <f>100*(I278-S278)/I278</f>
        <v>94.258373205741634</v>
      </c>
      <c r="AA278" s="90">
        <f>(J278-T278)/J278*100</f>
        <v>91.138081062514317</v>
      </c>
      <c r="AB278" s="90"/>
      <c r="AC278" s="70"/>
    </row>
    <row r="279" spans="2:29">
      <c r="B279" s="73">
        <v>43470</v>
      </c>
      <c r="C279" s="87">
        <f>C278</f>
        <v>9.9</v>
      </c>
      <c r="D279" s="69"/>
      <c r="E279" s="95">
        <v>2933.13</v>
      </c>
      <c r="F279" s="120"/>
      <c r="G279" s="121"/>
      <c r="H279" s="74">
        <f>[2]COD!C464</f>
        <v>1360</v>
      </c>
      <c r="I279" s="69"/>
      <c r="J279" s="69"/>
      <c r="K279" s="77"/>
      <c r="L279" s="69"/>
      <c r="M279" s="69"/>
      <c r="N279" s="69"/>
      <c r="O279" s="69">
        <v>1.1339999999999999</v>
      </c>
      <c r="P279" s="69"/>
      <c r="Q279" s="69"/>
      <c r="R279" s="81">
        <f>[2]COD!D464</f>
        <v>36.6</v>
      </c>
      <c r="S279" s="69">
        <f>[2]氨氮!D464</f>
        <v>5.2</v>
      </c>
      <c r="T279" s="69"/>
      <c r="U279" s="69"/>
      <c r="V279" s="69"/>
      <c r="W279" s="69"/>
      <c r="X279" s="69"/>
      <c r="Y279" s="81">
        <f t="shared" si="7"/>
        <v>97.308823529411768</v>
      </c>
      <c r="Z279" s="90"/>
      <c r="AA279" s="90"/>
      <c r="AB279" s="90"/>
      <c r="AC279" s="70"/>
    </row>
    <row r="280" spans="2:29">
      <c r="B280" s="73">
        <v>43471</v>
      </c>
      <c r="C280" s="87">
        <f t="shared" ref="C280:C282" si="8">C279</f>
        <v>9.9</v>
      </c>
      <c r="D280" s="69"/>
      <c r="E280" s="95">
        <v>2952.81</v>
      </c>
      <c r="F280" s="120"/>
      <c r="G280" s="121"/>
      <c r="H280" s="74">
        <f>[2]COD!C465</f>
        <v>1145</v>
      </c>
      <c r="I280" s="69"/>
      <c r="J280" s="69"/>
      <c r="K280" s="77"/>
      <c r="L280" s="69"/>
      <c r="M280" s="69"/>
      <c r="N280" s="69"/>
      <c r="O280" s="69">
        <v>1.3445</v>
      </c>
      <c r="P280" s="69"/>
      <c r="Q280" s="69"/>
      <c r="R280" s="81">
        <f>[2]COD!D465</f>
        <v>45.3</v>
      </c>
      <c r="S280" s="69">
        <f>[2]氨氮!D465</f>
        <v>10.7</v>
      </c>
      <c r="T280" s="69"/>
      <c r="U280" s="69"/>
      <c r="V280" s="69"/>
      <c r="W280" s="69"/>
      <c r="X280" s="69"/>
      <c r="Y280" s="81">
        <f t="shared" si="7"/>
        <v>96.043668122270745</v>
      </c>
      <c r="Z280" s="90"/>
      <c r="AA280" s="90"/>
      <c r="AB280" s="90"/>
      <c r="AC280" s="70"/>
    </row>
    <row r="281" spans="2:29">
      <c r="B281" s="73">
        <v>43472</v>
      </c>
      <c r="C281" s="87">
        <f t="shared" si="8"/>
        <v>9.9</v>
      </c>
      <c r="D281" s="69">
        <f>[2]pH!B435</f>
        <v>7.1</v>
      </c>
      <c r="E281" s="95">
        <v>3169.59</v>
      </c>
      <c r="F281" s="88">
        <v>11.43</v>
      </c>
      <c r="G281" s="121">
        <v>331.55</v>
      </c>
      <c r="H281" s="74">
        <f>[2]COD!C466</f>
        <v>1411</v>
      </c>
      <c r="I281" s="69">
        <f>[2]氨氮!C466</f>
        <v>18.3</v>
      </c>
      <c r="J281" s="69">
        <v>42.17</v>
      </c>
      <c r="K281" s="77">
        <f>J281-I281</f>
        <v>23.87</v>
      </c>
      <c r="L281" s="69">
        <f>'[2]NO2- NO3-'!H436</f>
        <v>0</v>
      </c>
      <c r="M281" s="69">
        <f>'[2]NO2- NO3-'!J436</f>
        <v>0</v>
      </c>
      <c r="N281" s="69">
        <f>I281+K281+L281+M281</f>
        <v>42.17</v>
      </c>
      <c r="O281" s="69">
        <v>1.4224999999999999</v>
      </c>
      <c r="P281" s="69">
        <f>[2]磷酸!C435</f>
        <v>2.9</v>
      </c>
      <c r="Q281" s="69">
        <f>[2]pH!C435</f>
        <v>7.3</v>
      </c>
      <c r="R281" s="81">
        <f>[2]COD!D466</f>
        <v>40.1</v>
      </c>
      <c r="S281" s="69">
        <f>[2]氨氮!D466</f>
        <v>6.7</v>
      </c>
      <c r="T281" s="69">
        <v>10.49</v>
      </c>
      <c r="U281" s="69">
        <f>T281-S281</f>
        <v>3.79</v>
      </c>
      <c r="V281" s="69">
        <f>'[2]NO2- NO3-'!I436</f>
        <v>0</v>
      </c>
      <c r="W281" s="69">
        <f>'[2]NO2- NO3-'!K436</f>
        <v>0.3409677419354839</v>
      </c>
      <c r="X281" s="69">
        <f>S281+U281+V281+W281</f>
        <v>10.830967741935485</v>
      </c>
      <c r="Y281" s="81">
        <f t="shared" si="7"/>
        <v>97.158043940467763</v>
      </c>
      <c r="Z281" s="90">
        <f>100*(I281-S281)/I281</f>
        <v>63.387978142076513</v>
      </c>
      <c r="AA281" s="90">
        <f>(J281-T281)/J281*100</f>
        <v>75.124496087265825</v>
      </c>
      <c r="AB281" s="90"/>
      <c r="AC281" s="70"/>
    </row>
    <row r="282" spans="2:29">
      <c r="B282" s="73">
        <v>43473</v>
      </c>
      <c r="C282" s="87">
        <f t="shared" si="8"/>
        <v>9.9</v>
      </c>
      <c r="D282" s="69"/>
      <c r="E282" s="95">
        <v>3164.6</v>
      </c>
      <c r="F282" s="88">
        <v>12.78</v>
      </c>
      <c r="G282" s="121">
        <v>394.08</v>
      </c>
      <c r="H282" s="74">
        <f>[2]COD!C467</f>
        <v>824</v>
      </c>
      <c r="I282" s="69">
        <f>[2]氨氮!C467</f>
        <v>22.1</v>
      </c>
      <c r="J282" s="69"/>
      <c r="K282" s="77"/>
      <c r="L282" s="69"/>
      <c r="M282" s="69"/>
      <c r="N282" s="69"/>
      <c r="O282" s="69">
        <v>1.0815000000000001</v>
      </c>
      <c r="P282" s="69"/>
      <c r="Q282" s="69"/>
      <c r="R282" s="81">
        <f>[2]COD!D467</f>
        <v>37.799999999999997</v>
      </c>
      <c r="S282" s="69">
        <f>[2]氨氮!D467</f>
        <v>2.2000000000000002</v>
      </c>
      <c r="T282" s="69"/>
      <c r="U282" s="69"/>
      <c r="V282" s="69"/>
      <c r="W282" s="69"/>
      <c r="X282" s="69"/>
      <c r="Y282" s="81">
        <f t="shared" si="7"/>
        <v>95.412621359223309</v>
      </c>
      <c r="Z282" s="90">
        <f>100*(I282-S282)/I282</f>
        <v>90.045248868778287</v>
      </c>
      <c r="AA282" s="90"/>
      <c r="AB282" s="90"/>
      <c r="AC282" s="70"/>
    </row>
    <row r="283" spans="2:29">
      <c r="B283" s="73">
        <v>43474</v>
      </c>
      <c r="C283" s="87">
        <v>4.4000000000000004</v>
      </c>
      <c r="D283" s="69"/>
      <c r="E283" s="95">
        <v>3268.07</v>
      </c>
      <c r="F283" s="88">
        <v>15.74</v>
      </c>
      <c r="G283" s="121">
        <v>782.38</v>
      </c>
      <c r="H283" s="74">
        <f>[2]COD!C468</f>
        <v>1094</v>
      </c>
      <c r="I283" s="69">
        <f>[2]氨氮!C468</f>
        <v>25.7</v>
      </c>
      <c r="J283" s="69">
        <v>50.26</v>
      </c>
      <c r="K283" s="77">
        <f>J283-I283</f>
        <v>24.56</v>
      </c>
      <c r="L283" s="69">
        <f>'[2]NO2- NO3-'!H438</f>
        <v>0</v>
      </c>
      <c r="M283" s="69">
        <f>'[2]NO2- NO3-'!J438</f>
        <v>0</v>
      </c>
      <c r="N283" s="69">
        <f>I283+K283+L283+M283</f>
        <v>50.26</v>
      </c>
      <c r="O283" s="69">
        <v>1.1669999999999998</v>
      </c>
      <c r="P283" s="69">
        <f>[2]磷酸!C437</f>
        <v>3.78</v>
      </c>
      <c r="Q283" s="69">
        <f>[2]pH!C437</f>
        <v>7.3</v>
      </c>
      <c r="R283" s="81">
        <f>[2]COD!D468</f>
        <v>42.9</v>
      </c>
      <c r="S283" s="69">
        <f>[2]氨氮!D468</f>
        <v>3.9</v>
      </c>
      <c r="T283" s="69">
        <v>7.4</v>
      </c>
      <c r="U283" s="69">
        <f>T283-S283</f>
        <v>3.5000000000000004</v>
      </c>
      <c r="V283" s="69">
        <f>'[2]NO2- NO3-'!I438</f>
        <v>0</v>
      </c>
      <c r="W283" s="69">
        <f>'[2]NO2- NO3-'!K438</f>
        <v>1.5196774193548388</v>
      </c>
      <c r="X283" s="69">
        <f>S283+U283+V283+W283</f>
        <v>8.9196774193548389</v>
      </c>
      <c r="Y283" s="81">
        <f t="shared" si="7"/>
        <v>96.07861060329067</v>
      </c>
      <c r="Z283" s="90">
        <f>100*(I283-S283)/I283</f>
        <v>84.824902723735406</v>
      </c>
      <c r="AA283" s="90">
        <f>(J283-T283)/J283*100</f>
        <v>85.276561878233196</v>
      </c>
      <c r="AB283" s="90"/>
      <c r="AC283" s="70"/>
    </row>
    <row r="284" spans="2:29">
      <c r="B284" s="73">
        <v>43475</v>
      </c>
      <c r="C284" s="87">
        <v>4.4000000000000004</v>
      </c>
      <c r="D284" s="69"/>
      <c r="E284" s="95">
        <v>3335.52</v>
      </c>
      <c r="F284" s="88">
        <v>22.59</v>
      </c>
      <c r="G284" s="121">
        <v>621.04</v>
      </c>
      <c r="H284" s="74">
        <f>[2]COD!C469</f>
        <v>1169</v>
      </c>
      <c r="I284" s="69">
        <f>[2]氨氮!C469</f>
        <v>22.1</v>
      </c>
      <c r="J284" s="66"/>
      <c r="K284" s="77"/>
      <c r="L284" s="69"/>
      <c r="M284" s="69"/>
      <c r="N284" s="69"/>
      <c r="O284" s="69">
        <v>1.6160000000000001</v>
      </c>
      <c r="P284" s="69"/>
      <c r="Q284" s="69"/>
      <c r="R284" s="81">
        <f>[2]COD!D469</f>
        <v>50.3</v>
      </c>
      <c r="S284" s="69">
        <f>[2]氨氮!D469</f>
        <v>2.5</v>
      </c>
      <c r="T284" s="69"/>
      <c r="U284" s="69"/>
      <c r="V284" s="69"/>
      <c r="W284" s="69"/>
      <c r="X284" s="69"/>
      <c r="Y284" s="81">
        <f t="shared" si="7"/>
        <v>95.697177074422584</v>
      </c>
      <c r="Z284" s="90">
        <f>100*(I284-S284)/I284</f>
        <v>88.687782805429862</v>
      </c>
      <c r="AA284" s="90"/>
      <c r="AB284" s="90"/>
      <c r="AC284" s="70"/>
    </row>
    <row r="285" spans="2:29">
      <c r="B285" s="73">
        <v>43476</v>
      </c>
      <c r="C285" s="87">
        <v>4.4000000000000004</v>
      </c>
      <c r="D285" s="69"/>
      <c r="E285" s="95">
        <v>3230.64</v>
      </c>
      <c r="F285" s="88">
        <v>8.85</v>
      </c>
      <c r="G285" s="121">
        <v>206.28</v>
      </c>
      <c r="H285" s="74">
        <f>[2]COD!C470</f>
        <v>1230</v>
      </c>
      <c r="I285" s="69">
        <f>[2]氨氮!C470</f>
        <v>16.7</v>
      </c>
      <c r="J285" s="69">
        <v>43.67</v>
      </c>
      <c r="K285" s="77">
        <f>J285-I285</f>
        <v>26.970000000000002</v>
      </c>
      <c r="L285" s="69">
        <f>'[2]NO2- NO3-'!H440</f>
        <v>0</v>
      </c>
      <c r="M285" s="69">
        <f>'[2]NO2- NO3-'!J440</f>
        <v>0</v>
      </c>
      <c r="N285" s="69">
        <f>I285+K285+L285+M285</f>
        <v>43.67</v>
      </c>
      <c r="O285" s="69">
        <v>1.4590000000000001</v>
      </c>
      <c r="P285" s="69">
        <f>[2]磷酸!C439</f>
        <v>3.69</v>
      </c>
      <c r="Q285" s="69">
        <f>[2]pH!C440</f>
        <v>7.2</v>
      </c>
      <c r="R285" s="81">
        <f>[2]COD!D470</f>
        <v>42.8</v>
      </c>
      <c r="S285" s="69">
        <f>[2]氨氮!D470</f>
        <v>1.1000000000000001</v>
      </c>
      <c r="T285" s="69">
        <v>4.4000000000000004</v>
      </c>
      <c r="U285" s="69">
        <f>T285-S285</f>
        <v>3.3000000000000003</v>
      </c>
      <c r="V285" s="69">
        <f>'[2]NO2- NO3-'!I440</f>
        <v>0</v>
      </c>
      <c r="W285" s="69">
        <f>'[2]NO2- NO3-'!K440</f>
        <v>0.36806451612903224</v>
      </c>
      <c r="X285" s="69">
        <f>S285+U285+V285+W285</f>
        <v>4.7680645161290327</v>
      </c>
      <c r="Y285" s="81">
        <f t="shared" si="7"/>
        <v>96.520325203252028</v>
      </c>
      <c r="Z285" s="90">
        <f>100*(I285-S285)/I285</f>
        <v>93.41317365269461</v>
      </c>
      <c r="AA285" s="90">
        <f>(J285-T285)/J285*100</f>
        <v>89.924433249370281</v>
      </c>
      <c r="AB285" s="90"/>
      <c r="AC285" s="70"/>
    </row>
    <row r="286" spans="2:29">
      <c r="B286" s="73">
        <v>43477</v>
      </c>
      <c r="C286" s="87">
        <v>4.4000000000000004</v>
      </c>
      <c r="D286" s="69"/>
      <c r="E286" s="95"/>
      <c r="F286" s="88"/>
      <c r="G286" s="121"/>
      <c r="H286" s="74"/>
      <c r="I286" s="69"/>
      <c r="J286" s="69"/>
      <c r="K286" s="77"/>
      <c r="L286" s="69"/>
      <c r="M286" s="69"/>
      <c r="N286" s="69"/>
      <c r="O286" s="69">
        <v>1.3875</v>
      </c>
      <c r="P286" s="69"/>
      <c r="Q286" s="66"/>
      <c r="R286" s="81"/>
      <c r="S286" s="69"/>
      <c r="T286" s="69"/>
      <c r="U286" s="69"/>
      <c r="V286" s="69"/>
      <c r="W286" s="69"/>
      <c r="X286" s="69"/>
      <c r="Y286" s="81"/>
      <c r="Z286" s="90"/>
      <c r="AA286" s="90"/>
      <c r="AB286" s="90"/>
      <c r="AC286" s="70"/>
    </row>
    <row r="287" spans="2:29">
      <c r="B287" s="73">
        <v>43478</v>
      </c>
      <c r="C287" s="87">
        <v>4.4000000000000004</v>
      </c>
      <c r="D287" s="69"/>
      <c r="E287" s="95">
        <v>3269.83</v>
      </c>
      <c r="F287" s="88"/>
      <c r="G287" s="121"/>
      <c r="H287" s="74">
        <f>[2]COD!C472</f>
        <v>925</v>
      </c>
      <c r="I287" s="69"/>
      <c r="J287" s="69"/>
      <c r="K287" s="77"/>
      <c r="L287" s="69"/>
      <c r="M287" s="69"/>
      <c r="N287" s="69"/>
      <c r="O287" s="69">
        <v>1.8919999999999999</v>
      </c>
      <c r="P287" s="69"/>
      <c r="Q287" s="69"/>
      <c r="R287" s="81">
        <f>[2]COD!D472</f>
        <v>42.4</v>
      </c>
      <c r="S287" s="69">
        <f>[2]氨氮!D472</f>
        <v>1.4</v>
      </c>
      <c r="T287" s="69"/>
      <c r="U287" s="69"/>
      <c r="V287" s="69"/>
      <c r="W287" s="69"/>
      <c r="X287" s="69"/>
      <c r="Y287" s="81">
        <f t="shared" ref="Y287:Y350" si="9">(H287-R287)/H287*100</f>
        <v>95.416216216216228</v>
      </c>
      <c r="Z287" s="90"/>
      <c r="AA287" s="90"/>
      <c r="AB287" s="90"/>
      <c r="AC287" s="70"/>
    </row>
    <row r="288" spans="2:29">
      <c r="B288" s="73">
        <v>43479</v>
      </c>
      <c r="C288" s="87">
        <v>4.4000000000000004</v>
      </c>
      <c r="D288" s="69">
        <f>[2]pH!B442</f>
        <v>7</v>
      </c>
      <c r="E288" s="95">
        <v>2770</v>
      </c>
      <c r="F288" s="88">
        <v>12.77</v>
      </c>
      <c r="G288" s="74">
        <v>93.05</v>
      </c>
      <c r="H288" s="74">
        <f>[2]COD!C473</f>
        <v>1451</v>
      </c>
      <c r="I288" s="69">
        <f>[2]氨氮!C473</f>
        <v>18.5</v>
      </c>
      <c r="J288" s="69">
        <v>37.69</v>
      </c>
      <c r="K288" s="77">
        <f>J288-I288</f>
        <v>19.189999999999998</v>
      </c>
      <c r="L288" s="69">
        <f>'[2]NO2- NO3-'!H443</f>
        <v>0</v>
      </c>
      <c r="M288" s="69">
        <f>'[2]NO2- NO3-'!J443</f>
        <v>0</v>
      </c>
      <c r="N288" s="69">
        <f>I288+K288+L288+M288</f>
        <v>37.69</v>
      </c>
      <c r="O288" s="69">
        <v>1.2229999999999999</v>
      </c>
      <c r="P288" s="69">
        <f>[2]磷酸!C442</f>
        <v>0.35</v>
      </c>
      <c r="Q288" s="69">
        <f>[2]pH!C442</f>
        <v>7.2</v>
      </c>
      <c r="R288" s="81">
        <f>[2]COD!D473</f>
        <v>35.9</v>
      </c>
      <c r="S288" s="69">
        <f>[2]氨氮!D473</f>
        <v>0.4</v>
      </c>
      <c r="T288" s="69">
        <v>4.97</v>
      </c>
      <c r="U288" s="69">
        <f>T288-S288</f>
        <v>4.5699999999999994</v>
      </c>
      <c r="V288" s="69">
        <f>'[2]NO2- NO3-'!I443</f>
        <v>0.35</v>
      </c>
      <c r="W288" s="69">
        <f>'[2]NO2- NO3-'!K443</f>
        <v>2.94</v>
      </c>
      <c r="X288" s="69">
        <f>S288+U288+V288+W288</f>
        <v>8.26</v>
      </c>
      <c r="Y288" s="81">
        <f t="shared" si="9"/>
        <v>97.525844245348026</v>
      </c>
      <c r="Z288" s="90">
        <f>100*(I288-S288)/I288</f>
        <v>97.837837837837853</v>
      </c>
      <c r="AA288" s="90">
        <f>(J288-T288)/J288*100</f>
        <v>86.81347837622711</v>
      </c>
      <c r="AB288" s="90"/>
      <c r="AC288" s="70"/>
    </row>
    <row r="289" spans="2:29">
      <c r="B289" s="73">
        <v>43480</v>
      </c>
      <c r="C289" s="87">
        <v>4.4000000000000004</v>
      </c>
      <c r="D289" s="69"/>
      <c r="E289" s="95">
        <v>2973.61</v>
      </c>
      <c r="F289" s="88">
        <v>26.82</v>
      </c>
      <c r="G289" s="74">
        <v>29.11</v>
      </c>
      <c r="H289" s="74">
        <f>[2]COD!C474</f>
        <v>1383</v>
      </c>
      <c r="I289" s="69">
        <f>[2]氨氮!C474</f>
        <v>28.1</v>
      </c>
      <c r="J289" s="69"/>
      <c r="K289" s="77"/>
      <c r="L289" s="69"/>
      <c r="M289" s="69"/>
      <c r="N289" s="69"/>
      <c r="O289" s="69">
        <v>1.9445000000000001</v>
      </c>
      <c r="P289" s="69"/>
      <c r="Q289" s="69"/>
      <c r="R289" s="81">
        <f>[2]COD!D474</f>
        <v>43.3</v>
      </c>
      <c r="S289" s="69">
        <f>[2]氨氮!D474</f>
        <v>0.5</v>
      </c>
      <c r="T289" s="69"/>
      <c r="U289" s="69"/>
      <c r="V289" s="69"/>
      <c r="W289" s="69"/>
      <c r="X289" s="69"/>
      <c r="Y289" s="81">
        <f t="shared" si="9"/>
        <v>96.869125090383221</v>
      </c>
      <c r="Z289" s="90">
        <f>100*(I289-S289)/I289</f>
        <v>98.220640569395016</v>
      </c>
      <c r="AA289" s="90"/>
      <c r="AB289" s="90"/>
      <c r="AC289" s="70"/>
    </row>
    <row r="290" spans="2:29">
      <c r="B290" s="73">
        <v>43481</v>
      </c>
      <c r="C290" s="87">
        <v>2.2000000000000002</v>
      </c>
      <c r="D290" s="69"/>
      <c r="E290" s="95">
        <v>3072.25</v>
      </c>
      <c r="F290" s="88">
        <v>7.74</v>
      </c>
      <c r="G290" s="74">
        <v>137.30000000000001</v>
      </c>
      <c r="H290" s="74">
        <f>[2]COD!C475</f>
        <v>1061</v>
      </c>
      <c r="I290" s="69">
        <f>[2]氨氮!C475</f>
        <v>28.9</v>
      </c>
      <c r="J290" s="69">
        <v>43.67</v>
      </c>
      <c r="K290" s="77">
        <f>J290-I290</f>
        <v>14.770000000000003</v>
      </c>
      <c r="L290" s="69">
        <f>'[2]NO2- NO3-'!H445</f>
        <v>0</v>
      </c>
      <c r="M290" s="69">
        <f>'[2]NO2- NO3-'!J445</f>
        <v>0.18</v>
      </c>
      <c r="N290" s="69">
        <f>I290+K290+L290+M290</f>
        <v>43.85</v>
      </c>
      <c r="O290" s="69">
        <v>1.9824999999999999</v>
      </c>
      <c r="P290" s="69">
        <f>[2]磷酸!C444</f>
        <v>0</v>
      </c>
      <c r="Q290" s="69">
        <f>[2]pH!C444</f>
        <v>7.2</v>
      </c>
      <c r="R290" s="81">
        <f>[2]COD!D475</f>
        <v>51.4</v>
      </c>
      <c r="S290" s="69">
        <f>[2]氨氮!D475</f>
        <v>0.3</v>
      </c>
      <c r="T290" s="69">
        <v>4.82</v>
      </c>
      <c r="U290" s="69">
        <f>T290-S290</f>
        <v>4.5200000000000005</v>
      </c>
      <c r="V290" s="69">
        <f>'[2]NO2- NO3-'!I445</f>
        <v>0</v>
      </c>
      <c r="W290" s="69">
        <f>'[2]NO2- NO3-'!K445</f>
        <v>0.82</v>
      </c>
      <c r="X290" s="69">
        <f>S290+U290+V290+W290</f>
        <v>5.6400000000000006</v>
      </c>
      <c r="Y290" s="81">
        <f t="shared" si="9"/>
        <v>95.155513666352505</v>
      </c>
      <c r="Z290" s="90">
        <f>100*(I290-S290)/I290</f>
        <v>98.96193771626298</v>
      </c>
      <c r="AA290" s="90">
        <f>(J290-T290)/J290*100</f>
        <v>88.962674604991989</v>
      </c>
      <c r="AB290" s="90"/>
      <c r="AC290" s="70"/>
    </row>
    <row r="291" spans="2:29">
      <c r="B291" s="73">
        <v>43482</v>
      </c>
      <c r="C291" s="87">
        <f>C290</f>
        <v>2.2000000000000002</v>
      </c>
      <c r="D291" s="69"/>
      <c r="E291" s="95">
        <v>3328.61</v>
      </c>
      <c r="F291" s="88">
        <v>11.3</v>
      </c>
      <c r="G291" s="74">
        <v>86.11</v>
      </c>
      <c r="H291" s="74">
        <f>[2]COD!C476</f>
        <v>1281</v>
      </c>
      <c r="I291" s="69">
        <f>[2]氨氮!C476</f>
        <v>39</v>
      </c>
      <c r="J291" s="69"/>
      <c r="K291" s="77"/>
      <c r="L291" s="69"/>
      <c r="M291" s="69"/>
      <c r="N291" s="69"/>
      <c r="O291" s="69">
        <v>1.9815</v>
      </c>
      <c r="P291" s="69"/>
      <c r="Q291" s="69"/>
      <c r="R291" s="81">
        <f>[2]COD!D476</f>
        <v>49.2</v>
      </c>
      <c r="S291" s="69">
        <f>[2]氨氮!D476</f>
        <v>1.8</v>
      </c>
      <c r="T291" s="69"/>
      <c r="U291" s="69"/>
      <c r="V291" s="69"/>
      <c r="W291" s="69"/>
      <c r="X291" s="69"/>
      <c r="Y291" s="81">
        <f t="shared" si="9"/>
        <v>96.159250585480095</v>
      </c>
      <c r="Z291" s="90">
        <f>100*(I291-S291)/I291</f>
        <v>95.384615384615401</v>
      </c>
      <c r="AA291" s="90"/>
      <c r="AB291" s="90"/>
      <c r="AC291" s="70"/>
    </row>
    <row r="292" spans="2:29">
      <c r="B292" s="73">
        <v>43483</v>
      </c>
      <c r="C292" s="87">
        <f t="shared" ref="C292:C305" si="10">C291</f>
        <v>2.2000000000000002</v>
      </c>
      <c r="D292" s="69"/>
      <c r="E292" s="95">
        <v>3580.61</v>
      </c>
      <c r="F292" s="88">
        <v>13.59</v>
      </c>
      <c r="G292" s="74">
        <v>152.96</v>
      </c>
      <c r="H292" s="74">
        <f>[2]COD!C477</f>
        <v>1095</v>
      </c>
      <c r="I292" s="69">
        <f>[2]氨氮!C477</f>
        <v>21.2</v>
      </c>
      <c r="J292" s="69">
        <v>46.11</v>
      </c>
      <c r="K292" s="77">
        <f>J292-I292</f>
        <v>24.91</v>
      </c>
      <c r="L292" s="69">
        <f>'[2]NO2- NO3-'!H447</f>
        <v>0</v>
      </c>
      <c r="M292" s="69">
        <f>'[2]NO2- NO3-'!J447</f>
        <v>0.15</v>
      </c>
      <c r="N292" s="69">
        <f>I292+K292+L292+M292</f>
        <v>46.26</v>
      </c>
      <c r="O292" s="69">
        <v>1.49</v>
      </c>
      <c r="P292" s="69">
        <f>[2]磷酸!C446</f>
        <v>0</v>
      </c>
      <c r="Q292" s="69">
        <f>[2]pH!C446</f>
        <v>7.5</v>
      </c>
      <c r="R292" s="81">
        <f>[2]COD!D477</f>
        <v>41.4</v>
      </c>
      <c r="S292" s="69">
        <f>[2]氨氮!D477</f>
        <v>6.5</v>
      </c>
      <c r="T292" s="69">
        <v>11.94</v>
      </c>
      <c r="U292" s="69">
        <f>T292-S292</f>
        <v>5.4399999999999995</v>
      </c>
      <c r="V292" s="69">
        <f>'[2]NO2- NO3-'!I447</f>
        <v>0.62</v>
      </c>
      <c r="W292" s="69">
        <f>'[2]NO2- NO3-'!K447</f>
        <v>2.6</v>
      </c>
      <c r="X292" s="69">
        <f>S292+U292+V292+W292</f>
        <v>15.159999999999998</v>
      </c>
      <c r="Y292" s="81">
        <f t="shared" si="9"/>
        <v>96.219178082191775</v>
      </c>
      <c r="Z292" s="90">
        <f>100*(I292-S292)/I292</f>
        <v>69.339622641509436</v>
      </c>
      <c r="AA292" s="90">
        <f>(J292-T292)/J292*100</f>
        <v>74.105400130123627</v>
      </c>
      <c r="AB292" s="90"/>
      <c r="AC292" s="70"/>
    </row>
    <row r="293" spans="2:29">
      <c r="B293" s="73">
        <v>43484</v>
      </c>
      <c r="C293" s="87">
        <f t="shared" si="10"/>
        <v>2.2000000000000002</v>
      </c>
      <c r="D293" s="69"/>
      <c r="E293" s="95">
        <v>3457.31</v>
      </c>
      <c r="F293" s="88"/>
      <c r="G293" s="121"/>
      <c r="H293" s="74">
        <f>[2]COD!C478</f>
        <v>1240</v>
      </c>
      <c r="I293" s="69"/>
      <c r="J293" s="69"/>
      <c r="K293" s="77"/>
      <c r="L293" s="69"/>
      <c r="M293" s="69"/>
      <c r="N293" s="69"/>
      <c r="O293" s="69">
        <v>1.7845</v>
      </c>
      <c r="P293" s="69"/>
      <c r="Q293" s="69"/>
      <c r="R293" s="81">
        <f>[2]COD!D478</f>
        <v>53.4</v>
      </c>
      <c r="S293" s="69">
        <f>[2]氨氮!D478</f>
        <v>2.1</v>
      </c>
      <c r="T293" s="69"/>
      <c r="U293" s="69"/>
      <c r="V293" s="69"/>
      <c r="W293" s="69"/>
      <c r="X293" s="69"/>
      <c r="Y293" s="81">
        <f t="shared" si="9"/>
        <v>95.693548387096769</v>
      </c>
      <c r="Z293" s="90"/>
      <c r="AA293" s="90"/>
      <c r="AB293" s="90"/>
      <c r="AC293" s="70"/>
    </row>
    <row r="294" spans="2:29">
      <c r="B294" s="73">
        <v>43485</v>
      </c>
      <c r="C294" s="87">
        <f t="shared" si="10"/>
        <v>2.2000000000000002</v>
      </c>
      <c r="D294" s="69"/>
      <c r="E294" s="74">
        <v>3379</v>
      </c>
      <c r="F294" s="88"/>
      <c r="G294" s="121"/>
      <c r="H294" s="74">
        <f>[2]COD!C479</f>
        <v>970</v>
      </c>
      <c r="I294" s="69"/>
      <c r="J294" s="69"/>
      <c r="K294" s="77"/>
      <c r="L294" s="69"/>
      <c r="M294" s="69"/>
      <c r="N294" s="69"/>
      <c r="O294" s="69">
        <v>2.3685</v>
      </c>
      <c r="P294" s="69"/>
      <c r="Q294" s="69"/>
      <c r="R294" s="81">
        <f>[2]COD!D479</f>
        <v>45.5</v>
      </c>
      <c r="S294" s="69">
        <f>[2]氨氮!D479</f>
        <v>1.3</v>
      </c>
      <c r="T294" s="69"/>
      <c r="U294" s="69"/>
      <c r="V294" s="69"/>
      <c r="W294" s="69"/>
      <c r="X294" s="69"/>
      <c r="Y294" s="81">
        <f t="shared" si="9"/>
        <v>95.309278350515456</v>
      </c>
      <c r="Z294" s="90"/>
      <c r="AA294" s="90"/>
      <c r="AB294" s="90"/>
      <c r="AC294" s="70"/>
    </row>
    <row r="295" spans="2:29">
      <c r="B295" s="73">
        <v>43486</v>
      </c>
      <c r="C295" s="87">
        <f t="shared" si="10"/>
        <v>2.2000000000000002</v>
      </c>
      <c r="D295" s="69">
        <f>[2]pH!B449</f>
        <v>7.2</v>
      </c>
      <c r="E295" s="74">
        <v>3419.31</v>
      </c>
      <c r="F295" s="88">
        <v>9.91</v>
      </c>
      <c r="G295" s="122">
        <v>96.51</v>
      </c>
      <c r="H295" s="74">
        <f>[2]COD!C480</f>
        <v>1269</v>
      </c>
      <c r="I295" s="69">
        <f>[2]氨氮!C480</f>
        <v>13.9</v>
      </c>
      <c r="J295" s="69">
        <v>42.17</v>
      </c>
      <c r="K295" s="77">
        <f>J295-I295</f>
        <v>28.270000000000003</v>
      </c>
      <c r="L295" s="69">
        <f>'[2]NO2- NO3-'!H450</f>
        <v>0</v>
      </c>
      <c r="M295" s="69">
        <f>'[2]NO2- NO3-'!J450</f>
        <v>0.17</v>
      </c>
      <c r="N295" s="69">
        <f>I295+K295+L295+M295</f>
        <v>42.34</v>
      </c>
      <c r="O295" s="69">
        <v>1.4435</v>
      </c>
      <c r="P295" s="69">
        <f>[2]磷酸!C449</f>
        <v>0.83</v>
      </c>
      <c r="Q295" s="69">
        <f>[2]pH!C449</f>
        <v>7.4</v>
      </c>
      <c r="R295" s="81">
        <f>[2]COD!D480</f>
        <v>39</v>
      </c>
      <c r="S295" s="69">
        <f>[2]氨氮!D480</f>
        <v>0.7</v>
      </c>
      <c r="T295" s="69">
        <v>3.82</v>
      </c>
      <c r="U295" s="69">
        <f>T295-S295</f>
        <v>3.12</v>
      </c>
      <c r="V295" s="69">
        <f>'[2]NO2- NO3-'!I450</f>
        <v>0.48</v>
      </c>
      <c r="W295" s="69">
        <f>'[2]NO2- NO3-'!K450</f>
        <v>2.44</v>
      </c>
      <c r="X295" s="69">
        <f>S295+U295+V295+W295</f>
        <v>6.74</v>
      </c>
      <c r="Y295" s="81">
        <f t="shared" si="9"/>
        <v>96.926713947990535</v>
      </c>
      <c r="Z295" s="90">
        <f>100*(I295-S295)/I295</f>
        <v>94.964028776978409</v>
      </c>
      <c r="AA295" s="90">
        <f>(J295-T295)/J295*100</f>
        <v>90.941427555133984</v>
      </c>
      <c r="AB295" s="90"/>
      <c r="AC295" s="70"/>
    </row>
    <row r="296" spans="2:29">
      <c r="B296" s="73">
        <v>43487</v>
      </c>
      <c r="C296" s="87">
        <f t="shared" si="10"/>
        <v>2.2000000000000002</v>
      </c>
      <c r="D296" s="69"/>
      <c r="E296" s="74">
        <v>3504.02</v>
      </c>
      <c r="F296" s="88">
        <v>4.9800000000000004</v>
      </c>
      <c r="G296" s="74">
        <v>203.5</v>
      </c>
      <c r="H296" s="74">
        <f>[2]COD!C481</f>
        <v>1139</v>
      </c>
      <c r="I296" s="69">
        <f>[2]氨氮!C481</f>
        <v>23.6</v>
      </c>
      <c r="J296" s="69"/>
      <c r="K296" s="77"/>
      <c r="L296" s="69"/>
      <c r="M296" s="69"/>
      <c r="N296" s="69"/>
      <c r="O296" s="69">
        <v>2.5164999999999997</v>
      </c>
      <c r="P296" s="69"/>
      <c r="Q296" s="69"/>
      <c r="R296" s="81">
        <f>[2]COD!D481</f>
        <v>42.3</v>
      </c>
      <c r="S296" s="69">
        <f>[2]氨氮!D481</f>
        <v>2.2000000000000002</v>
      </c>
      <c r="T296" s="69"/>
      <c r="U296" s="69"/>
      <c r="V296" s="69"/>
      <c r="W296" s="69"/>
      <c r="X296" s="69"/>
      <c r="Y296" s="81">
        <f t="shared" si="9"/>
        <v>96.286215978928894</v>
      </c>
      <c r="Z296" s="90">
        <f>100*(I296-S296)/I296</f>
        <v>90.677966101694906</v>
      </c>
      <c r="AA296" s="90"/>
      <c r="AB296" s="90"/>
      <c r="AC296" s="70"/>
    </row>
    <row r="297" spans="2:29">
      <c r="B297" s="73">
        <v>43488</v>
      </c>
      <c r="C297" s="87">
        <f t="shared" si="10"/>
        <v>2.2000000000000002</v>
      </c>
      <c r="D297" s="69"/>
      <c r="E297" s="74">
        <v>3203.52</v>
      </c>
      <c r="F297" s="88">
        <v>6.36</v>
      </c>
      <c r="G297" s="74">
        <v>261.67</v>
      </c>
      <c r="H297" s="74">
        <f>[2]COD!C482</f>
        <v>1516</v>
      </c>
      <c r="I297" s="69">
        <f>[2]氨氮!C482</f>
        <v>17.8</v>
      </c>
      <c r="J297" s="69">
        <v>43.67</v>
      </c>
      <c r="K297" s="77">
        <f>J297-I297</f>
        <v>25.87</v>
      </c>
      <c r="L297" s="69">
        <f>'[2]NO2- NO3-'!H452</f>
        <v>0</v>
      </c>
      <c r="M297" s="69">
        <f>'[2]NO2- NO3-'!J452</f>
        <v>0</v>
      </c>
      <c r="N297" s="69">
        <f>I297+K297+L297+M297</f>
        <v>43.67</v>
      </c>
      <c r="O297" s="69">
        <v>2.0365000000000002</v>
      </c>
      <c r="P297" s="69">
        <f>[2]磷酸!C451</f>
        <v>1.31</v>
      </c>
      <c r="Q297" s="69">
        <f>[2]pH!C451</f>
        <v>7.2</v>
      </c>
      <c r="R297" s="81">
        <f>[2]COD!D482</f>
        <v>41.7</v>
      </c>
      <c r="S297" s="69">
        <f>[2]氨氮!D482</f>
        <v>0.4</v>
      </c>
      <c r="T297" s="69">
        <v>4.1900000000000004</v>
      </c>
      <c r="U297" s="69">
        <f>T297-S297</f>
        <v>3.7900000000000005</v>
      </c>
      <c r="V297" s="69">
        <f>'[2]NO2- NO3-'!I452</f>
        <v>0</v>
      </c>
      <c r="W297" s="69">
        <f>'[2]NO2- NO3-'!K452</f>
        <v>2.92</v>
      </c>
      <c r="X297" s="69">
        <f>S297+U297+V297+W297</f>
        <v>7.11</v>
      </c>
      <c r="Y297" s="81">
        <f t="shared" si="9"/>
        <v>97.249340369393138</v>
      </c>
      <c r="Z297" s="90">
        <f>100*(I297-S297)/I297</f>
        <v>97.752808988764059</v>
      </c>
      <c r="AA297" s="90">
        <f>(J297-T297)/J297*100</f>
        <v>90.405312571559421</v>
      </c>
      <c r="AB297" s="90"/>
      <c r="AC297" s="70"/>
    </row>
    <row r="298" spans="2:29">
      <c r="B298" s="73">
        <v>43489</v>
      </c>
      <c r="C298" s="87">
        <f t="shared" si="10"/>
        <v>2.2000000000000002</v>
      </c>
      <c r="D298" s="69"/>
      <c r="E298" s="74">
        <v>3272.93</v>
      </c>
      <c r="F298" s="88">
        <v>15.75</v>
      </c>
      <c r="G298" s="74">
        <v>223.18</v>
      </c>
      <c r="H298" s="74">
        <f>[2]COD!C483</f>
        <v>1190</v>
      </c>
      <c r="I298" s="69">
        <f>[2]氨氮!C483</f>
        <v>15.7</v>
      </c>
      <c r="J298" s="69"/>
      <c r="K298" s="77"/>
      <c r="L298" s="69"/>
      <c r="M298" s="69"/>
      <c r="N298" s="69"/>
      <c r="O298" s="69">
        <v>2.7725</v>
      </c>
      <c r="P298" s="69"/>
      <c r="Q298" s="69"/>
      <c r="R298" s="81">
        <f>[2]COD!D483</f>
        <v>38.799999999999997</v>
      </c>
      <c r="S298" s="69">
        <f>[2]氨氮!D483</f>
        <v>0.3</v>
      </c>
      <c r="T298" s="69"/>
      <c r="U298" s="69"/>
      <c r="V298" s="69"/>
      <c r="W298" s="69"/>
      <c r="X298" s="69"/>
      <c r="Y298" s="81">
        <f t="shared" si="9"/>
        <v>96.739495798319325</v>
      </c>
      <c r="Z298" s="90">
        <f>100*(I298-S298)/I298</f>
        <v>98.089171974522287</v>
      </c>
      <c r="AA298" s="90"/>
      <c r="AB298" s="90"/>
      <c r="AC298" s="70"/>
    </row>
    <row r="299" spans="2:29">
      <c r="B299" s="73">
        <v>43490</v>
      </c>
      <c r="C299" s="87">
        <f t="shared" si="10"/>
        <v>2.2000000000000002</v>
      </c>
      <c r="D299" s="69"/>
      <c r="E299" s="74">
        <v>3453.58</v>
      </c>
      <c r="F299" s="88">
        <v>6.64</v>
      </c>
      <c r="G299" s="74">
        <v>148.29</v>
      </c>
      <c r="H299" s="74">
        <f>[2]COD!C484</f>
        <v>1102</v>
      </c>
      <c r="I299" s="69">
        <f>[2]氨氮!C484</f>
        <v>17.600000000000001</v>
      </c>
      <c r="J299" s="69">
        <v>36.200000000000003</v>
      </c>
      <c r="K299" s="77">
        <f>J299-I299</f>
        <v>18.600000000000001</v>
      </c>
      <c r="L299" s="69">
        <f>'[2]NO2- NO3-'!H454</f>
        <v>0</v>
      </c>
      <c r="M299" s="69">
        <f>'[2]NO2- NO3-'!J454</f>
        <v>0</v>
      </c>
      <c r="N299" s="69">
        <f>I299+K299+L299+M299</f>
        <v>36.200000000000003</v>
      </c>
      <c r="O299" s="69">
        <v>2.0824999999999996</v>
      </c>
      <c r="P299" s="69">
        <f>[2]磷酸!C453</f>
        <v>0</v>
      </c>
      <c r="Q299" s="69">
        <f>[2]pH!C453</f>
        <v>7.1</v>
      </c>
      <c r="R299" s="81">
        <f>[2]COD!D484</f>
        <v>38.4</v>
      </c>
      <c r="S299" s="69">
        <f>[2]氨氮!D484</f>
        <v>0.3</v>
      </c>
      <c r="T299" s="69">
        <v>3.33</v>
      </c>
      <c r="U299" s="69">
        <f>T299-S299</f>
        <v>3.0300000000000002</v>
      </c>
      <c r="V299" s="69">
        <f>'[2]NO2- NO3-'!I454</f>
        <v>0.1</v>
      </c>
      <c r="W299" s="69">
        <f>'[2]NO2- NO3-'!K454</f>
        <v>4.93</v>
      </c>
      <c r="X299" s="69">
        <f>S299+U299+V299+W299</f>
        <v>8.36</v>
      </c>
      <c r="Y299" s="81">
        <f t="shared" si="9"/>
        <v>96.515426497277673</v>
      </c>
      <c r="Z299" s="90">
        <f>100*(I299-S299)/I299</f>
        <v>98.295454545454533</v>
      </c>
      <c r="AA299" s="90">
        <f>(J299-T299)/J299*100</f>
        <v>90.801104972375697</v>
      </c>
      <c r="AB299" s="90"/>
      <c r="AC299" s="70"/>
    </row>
    <row r="300" spans="2:29">
      <c r="B300" s="73">
        <v>43491</v>
      </c>
      <c r="C300" s="87">
        <f t="shared" si="10"/>
        <v>2.2000000000000002</v>
      </c>
      <c r="D300" s="69"/>
      <c r="E300" s="74">
        <v>3586.2</v>
      </c>
      <c r="F300" s="88"/>
      <c r="G300" s="74"/>
      <c r="H300" s="74">
        <f>[2]COD!C485</f>
        <v>1100</v>
      </c>
      <c r="I300" s="69"/>
      <c r="J300" s="69"/>
      <c r="K300" s="77"/>
      <c r="L300" s="69"/>
      <c r="M300" s="69"/>
      <c r="N300" s="69"/>
      <c r="O300" s="69">
        <v>2.0270000000000001</v>
      </c>
      <c r="P300" s="69"/>
      <c r="Q300" s="69"/>
      <c r="R300" s="81">
        <f>[2]COD!D485</f>
        <v>52.7</v>
      </c>
      <c r="S300" s="69">
        <f>[2]氨氮!D485</f>
        <v>0.5</v>
      </c>
      <c r="T300" s="69"/>
      <c r="U300" s="69"/>
      <c r="V300" s="69"/>
      <c r="W300" s="69"/>
      <c r="X300" s="69"/>
      <c r="Y300" s="81">
        <f t="shared" si="9"/>
        <v>95.209090909090904</v>
      </c>
      <c r="Z300" s="90"/>
      <c r="AA300" s="90"/>
      <c r="AB300" s="90"/>
      <c r="AC300" s="70"/>
    </row>
    <row r="301" spans="2:29">
      <c r="B301" s="73">
        <v>43492</v>
      </c>
      <c r="C301" s="87">
        <f t="shared" si="10"/>
        <v>2.2000000000000002</v>
      </c>
      <c r="D301" s="69"/>
      <c r="E301" s="74">
        <v>3678.97</v>
      </c>
      <c r="F301" s="88"/>
      <c r="G301" s="74"/>
      <c r="H301" s="74">
        <f>[2]COD!C486</f>
        <v>1116</v>
      </c>
      <c r="I301" s="69"/>
      <c r="J301" s="69"/>
      <c r="K301" s="77"/>
      <c r="L301" s="69"/>
      <c r="M301" s="69"/>
      <c r="N301" s="69"/>
      <c r="O301" s="69">
        <v>2.1385000000000001</v>
      </c>
      <c r="P301" s="69"/>
      <c r="Q301" s="69"/>
      <c r="R301" s="81">
        <f>[2]COD!D486</f>
        <v>45.9</v>
      </c>
      <c r="S301" s="69">
        <f>[2]氨氮!D486</f>
        <v>1.1000000000000001</v>
      </c>
      <c r="T301" s="69"/>
      <c r="U301" s="69"/>
      <c r="V301" s="69"/>
      <c r="W301" s="69"/>
      <c r="X301" s="69"/>
      <c r="Y301" s="81">
        <f t="shared" si="9"/>
        <v>95.887096774193537</v>
      </c>
      <c r="Z301" s="90"/>
      <c r="AA301" s="90"/>
      <c r="AB301" s="90"/>
      <c r="AC301" s="70"/>
    </row>
    <row r="302" spans="2:29">
      <c r="B302" s="73">
        <v>43493</v>
      </c>
      <c r="C302" s="87">
        <f t="shared" si="10"/>
        <v>2.2000000000000002</v>
      </c>
      <c r="D302" s="69">
        <f>[2]pH!B456</f>
        <v>7.1</v>
      </c>
      <c r="E302" s="74">
        <v>3260</v>
      </c>
      <c r="F302" s="88">
        <v>16.34</v>
      </c>
      <c r="G302" s="74">
        <v>143.33000000000001</v>
      </c>
      <c r="H302" s="74">
        <f>[2]COD!C487</f>
        <v>1325</v>
      </c>
      <c r="I302" s="69">
        <f>[2]氨氮!C487</f>
        <v>18.899999999999999</v>
      </c>
      <c r="J302" s="69">
        <v>43.67</v>
      </c>
      <c r="K302" s="77">
        <f>J302-I302</f>
        <v>24.770000000000003</v>
      </c>
      <c r="L302" s="69">
        <f>'[2]NO2- NO3-'!H457</f>
        <v>0</v>
      </c>
      <c r="M302" s="69">
        <f>'[2]NO2- NO3-'!J457</f>
        <v>0.42</v>
      </c>
      <c r="N302" s="69">
        <f>I302+K302+L302+M302</f>
        <v>44.09</v>
      </c>
      <c r="O302" s="69">
        <v>1.667</v>
      </c>
      <c r="P302" s="69">
        <f>[2]磷酸!C456</f>
        <v>0</v>
      </c>
      <c r="Q302" s="69">
        <f>[2]pH!C456</f>
        <v>6.9</v>
      </c>
      <c r="R302" s="81">
        <f>[2]COD!D487</f>
        <v>47.2</v>
      </c>
      <c r="S302" s="69">
        <f>[2]氨氮!D487</f>
        <v>1.9</v>
      </c>
      <c r="T302" s="69">
        <v>5.74</v>
      </c>
      <c r="U302" s="69">
        <f>T302-S302</f>
        <v>3.8400000000000003</v>
      </c>
      <c r="V302" s="69">
        <f>'[2]NO2- NO3-'!I457</f>
        <v>0</v>
      </c>
      <c r="W302" s="69">
        <f>'[2]NO2- NO3-'!K457</f>
        <v>0.74</v>
      </c>
      <c r="X302" s="69">
        <f>S302+U302+V302+W302</f>
        <v>6.48</v>
      </c>
      <c r="Y302" s="81">
        <f t="shared" si="9"/>
        <v>96.437735849056608</v>
      </c>
      <c r="Z302" s="90">
        <f>100*(I302-S302)/I302</f>
        <v>89.94708994708995</v>
      </c>
      <c r="AA302" s="90">
        <f>(J302-T302)/J302*100</f>
        <v>86.855965193496672</v>
      </c>
      <c r="AB302" s="90"/>
      <c r="AC302" s="70"/>
    </row>
    <row r="303" spans="2:29">
      <c r="B303" s="73">
        <v>43494</v>
      </c>
      <c r="C303" s="87">
        <f t="shared" si="10"/>
        <v>2.2000000000000002</v>
      </c>
      <c r="D303" s="69"/>
      <c r="E303" s="74">
        <v>3541</v>
      </c>
      <c r="F303" s="88">
        <v>11.22</v>
      </c>
      <c r="G303" s="74">
        <v>83.51</v>
      </c>
      <c r="H303" s="74">
        <f>[2]COD!C488</f>
        <v>1404</v>
      </c>
      <c r="I303" s="69">
        <f>[2]氨氮!C488</f>
        <v>18.8</v>
      </c>
      <c r="J303" s="69"/>
      <c r="K303" s="77"/>
      <c r="L303" s="69"/>
      <c r="M303" s="69"/>
      <c r="N303" s="69"/>
      <c r="O303" s="69">
        <v>1.5289999999999999</v>
      </c>
      <c r="P303" s="69"/>
      <c r="Q303" s="69"/>
      <c r="R303" s="81">
        <f>[2]COD!D488</f>
        <v>51.5</v>
      </c>
      <c r="S303" s="69">
        <f>[2]氨氮!D488</f>
        <v>5.3</v>
      </c>
      <c r="T303" s="69"/>
      <c r="U303" s="69"/>
      <c r="V303" s="69"/>
      <c r="W303" s="69"/>
      <c r="X303" s="69"/>
      <c r="Y303" s="81">
        <f t="shared" si="9"/>
        <v>96.331908831908834</v>
      </c>
      <c r="Z303" s="90">
        <f>100*(I303-S303)/I303</f>
        <v>71.808510638297875</v>
      </c>
      <c r="AA303" s="90"/>
      <c r="AB303" s="90"/>
      <c r="AC303" s="70"/>
    </row>
    <row r="304" spans="2:29">
      <c r="B304" s="73">
        <v>43495</v>
      </c>
      <c r="C304" s="87">
        <f t="shared" si="10"/>
        <v>2.2000000000000002</v>
      </c>
      <c r="D304" s="69"/>
      <c r="E304" s="74">
        <v>3285</v>
      </c>
      <c r="F304" s="88">
        <v>26.95</v>
      </c>
      <c r="G304" s="74">
        <v>327.27</v>
      </c>
      <c r="H304" s="74">
        <f>[2]COD!C489</f>
        <v>1183</v>
      </c>
      <c r="I304" s="69">
        <f>[2]氨氮!C489</f>
        <v>18.5</v>
      </c>
      <c r="J304" s="69">
        <v>43.67</v>
      </c>
      <c r="K304" s="77">
        <f>J304-I304</f>
        <v>25.17</v>
      </c>
      <c r="L304" s="69">
        <f>'[2]NO2- NO3-'!H459</f>
        <v>0</v>
      </c>
      <c r="M304" s="69">
        <f>'[2]NO2- NO3-'!J459</f>
        <v>0.3</v>
      </c>
      <c r="N304" s="69">
        <f>I304+K304+L304+M304</f>
        <v>43.97</v>
      </c>
      <c r="O304" s="69">
        <v>1.5015000000000001</v>
      </c>
      <c r="P304" s="69">
        <f>[2]磷酸!C458</f>
        <v>0</v>
      </c>
      <c r="Q304" s="69">
        <f>[2]pH!C458</f>
        <v>7.4</v>
      </c>
      <c r="R304" s="81">
        <f>[2]COD!D489</f>
        <v>51.2</v>
      </c>
      <c r="S304" s="69">
        <f>[2]氨氮!D489</f>
        <v>6.2</v>
      </c>
      <c r="T304" s="69">
        <v>9.3000000000000007</v>
      </c>
      <c r="U304" s="69">
        <f>T304-S304</f>
        <v>3.1000000000000005</v>
      </c>
      <c r="V304" s="69">
        <f>'[2]NO2- NO3-'!I459</f>
        <v>0</v>
      </c>
      <c r="W304" s="69">
        <f>'[2]NO2- NO3-'!K459</f>
        <v>0.2</v>
      </c>
      <c r="X304" s="69">
        <f>S304+U304+V304+W304</f>
        <v>9.5</v>
      </c>
      <c r="Y304" s="81">
        <f t="shared" si="9"/>
        <v>95.672020287404905</v>
      </c>
      <c r="Z304" s="90">
        <f>100*(I304-S304)/I304</f>
        <v>66.486486486486484</v>
      </c>
      <c r="AA304" s="90">
        <f>(J304-T304)/J304*100</f>
        <v>78.703915731623553</v>
      </c>
      <c r="AB304" s="90"/>
      <c r="AC304" s="70"/>
    </row>
    <row r="305" spans="2:29">
      <c r="B305" s="73">
        <v>43496</v>
      </c>
      <c r="C305" s="87">
        <f t="shared" si="10"/>
        <v>2.2000000000000002</v>
      </c>
      <c r="D305" s="69"/>
      <c r="E305" s="108">
        <v>3863</v>
      </c>
      <c r="F305" s="123">
        <v>39.770000000000003</v>
      </c>
      <c r="G305" s="108">
        <v>182.39</v>
      </c>
      <c r="H305" s="74">
        <f>[2]COD!C490</f>
        <v>1289</v>
      </c>
      <c r="I305" s="69">
        <f>[2]氨氮!C490</f>
        <v>33.299999999999997</v>
      </c>
      <c r="J305" s="124"/>
      <c r="K305" s="77"/>
      <c r="L305" s="69"/>
      <c r="M305" s="69"/>
      <c r="N305" s="69"/>
      <c r="O305" s="84">
        <v>1.133</v>
      </c>
      <c r="P305" s="69"/>
      <c r="Q305" s="69"/>
      <c r="R305" s="81">
        <f>[2]COD!D490</f>
        <v>58.5</v>
      </c>
      <c r="S305" s="69">
        <f>[2]氨氮!D490</f>
        <v>9.6999999999999993</v>
      </c>
      <c r="T305" s="84"/>
      <c r="U305" s="69"/>
      <c r="V305" s="69"/>
      <c r="W305" s="69"/>
      <c r="X305" s="69"/>
      <c r="Y305" s="81">
        <f t="shared" si="9"/>
        <v>95.461598138091546</v>
      </c>
      <c r="Z305" s="90">
        <f>100*(I305-S305)/I305</f>
        <v>70.870870870870874</v>
      </c>
      <c r="AA305" s="90"/>
      <c r="AB305" s="90"/>
      <c r="AC305" s="70"/>
    </row>
    <row r="306" spans="2:29">
      <c r="B306" s="73">
        <v>43497</v>
      </c>
      <c r="C306" s="69">
        <v>0</v>
      </c>
      <c r="D306" s="69"/>
      <c r="E306" s="74">
        <v>4131.8100000000004</v>
      </c>
      <c r="F306" s="88">
        <v>32.94</v>
      </c>
      <c r="G306" s="74">
        <v>315.12</v>
      </c>
      <c r="H306" s="74">
        <f>[2]COD!C491</f>
        <v>1020</v>
      </c>
      <c r="I306" s="69">
        <f>[2]氨氮!C491</f>
        <v>27.9</v>
      </c>
      <c r="J306" s="69">
        <v>50.92</v>
      </c>
      <c r="K306" s="77">
        <f>J306-I306</f>
        <v>23.020000000000003</v>
      </c>
      <c r="L306" s="69">
        <f>'[2]NO2- NO3-'!H461</f>
        <v>0</v>
      </c>
      <c r="M306" s="69">
        <f>'[2]NO2- NO3-'!J461</f>
        <v>0.22</v>
      </c>
      <c r="N306" s="69">
        <f>I306+K306+L306+M306</f>
        <v>51.14</v>
      </c>
      <c r="O306" s="69">
        <v>1.571</v>
      </c>
      <c r="P306" s="69">
        <f>[2]磷酸!C460</f>
        <v>0</v>
      </c>
      <c r="Q306" s="69">
        <f>[2]pH!C460</f>
        <v>7.5</v>
      </c>
      <c r="R306" s="81">
        <f>[2]COD!D491</f>
        <v>59.3</v>
      </c>
      <c r="S306" s="69">
        <f>[2]氨氮!D491</f>
        <v>14.6</v>
      </c>
      <c r="T306" s="69">
        <v>18.13</v>
      </c>
      <c r="U306" s="69">
        <f>T306-S306</f>
        <v>3.5299999999999994</v>
      </c>
      <c r="V306" s="69">
        <f>'[2]NO2- NO3-'!I461</f>
        <v>0</v>
      </c>
      <c r="W306" s="69">
        <f>'[2]NO2- NO3-'!K461</f>
        <v>0</v>
      </c>
      <c r="X306" s="69">
        <f>S306+U306+V306+W306</f>
        <v>18.13</v>
      </c>
      <c r="Y306" s="81">
        <f t="shared" si="9"/>
        <v>94.186274509803923</v>
      </c>
      <c r="Z306" s="90">
        <f>100*(I306-S306)/I306</f>
        <v>47.670250896057347</v>
      </c>
      <c r="AA306" s="90">
        <f>(J306-T306)/J306*100</f>
        <v>64.395129615082496</v>
      </c>
      <c r="AB306" s="90"/>
      <c r="AC306" s="70"/>
    </row>
    <row r="307" spans="2:29">
      <c r="B307" s="73">
        <v>43498</v>
      </c>
      <c r="C307" s="69">
        <v>0</v>
      </c>
      <c r="D307" s="69"/>
      <c r="E307" s="74">
        <v>3384.26</v>
      </c>
      <c r="F307" s="88"/>
      <c r="G307" s="121"/>
      <c r="H307" s="74">
        <f>[2]COD!C492</f>
        <v>960</v>
      </c>
      <c r="I307" s="69"/>
      <c r="J307" s="69"/>
      <c r="K307" s="77"/>
      <c r="L307" s="69"/>
      <c r="M307" s="69"/>
      <c r="N307" s="69"/>
      <c r="O307" s="69">
        <v>1.3089999999999999</v>
      </c>
      <c r="P307" s="69"/>
      <c r="Q307" s="69"/>
      <c r="R307" s="81">
        <f>[2]COD!D492</f>
        <v>63.1</v>
      </c>
      <c r="S307" s="69">
        <f>[2]氨氮!D492</f>
        <v>15.3</v>
      </c>
      <c r="T307" s="69"/>
      <c r="U307" s="69"/>
      <c r="V307" s="69"/>
      <c r="W307" s="69"/>
      <c r="X307" s="69"/>
      <c r="Y307" s="81">
        <f t="shared" si="9"/>
        <v>93.427083333333329</v>
      </c>
      <c r="Z307" s="90"/>
      <c r="AA307" s="90"/>
      <c r="AB307" s="90"/>
    </row>
    <row r="308" spans="2:29">
      <c r="B308" s="73">
        <v>43499</v>
      </c>
      <c r="C308" s="69">
        <v>0</v>
      </c>
      <c r="D308" s="69"/>
      <c r="E308" s="74">
        <v>3095.45</v>
      </c>
      <c r="F308" s="88"/>
      <c r="G308" s="121"/>
      <c r="H308" s="74">
        <f>[2]COD!C493</f>
        <v>912</v>
      </c>
      <c r="I308" s="69"/>
      <c r="J308" s="69"/>
      <c r="K308" s="77"/>
      <c r="L308" s="69"/>
      <c r="M308" s="69"/>
      <c r="N308" s="69"/>
      <c r="O308" s="69">
        <v>1.3900000000000001</v>
      </c>
      <c r="P308" s="69"/>
      <c r="Q308" s="69"/>
      <c r="R308" s="81">
        <f>[2]COD!D493</f>
        <v>60.5</v>
      </c>
      <c r="S308" s="69">
        <f>[2]氨氮!D493</f>
        <v>16.3</v>
      </c>
      <c r="T308" s="69"/>
      <c r="U308" s="69"/>
      <c r="V308" s="69"/>
      <c r="W308" s="69"/>
      <c r="X308" s="69"/>
      <c r="Y308" s="81">
        <f t="shared" si="9"/>
        <v>93.366228070175438</v>
      </c>
      <c r="Z308" s="90"/>
      <c r="AA308" s="90"/>
      <c r="AB308" s="90"/>
    </row>
    <row r="309" spans="2:29">
      <c r="B309" s="73">
        <v>43500</v>
      </c>
      <c r="C309" s="69">
        <v>0</v>
      </c>
      <c r="D309" s="69">
        <f>[2]pH!B463</f>
        <v>7.2</v>
      </c>
      <c r="E309" s="74">
        <v>2256.4</v>
      </c>
      <c r="F309" s="88">
        <v>34.5</v>
      </c>
      <c r="G309" s="74"/>
      <c r="H309" s="74">
        <f>[2]COD!C494</f>
        <v>1336</v>
      </c>
      <c r="I309" s="69">
        <f>[2]氨氮!C494</f>
        <v>30.6</v>
      </c>
      <c r="J309" s="69">
        <v>43.67</v>
      </c>
      <c r="K309" s="77">
        <f>J309-I309</f>
        <v>13.07</v>
      </c>
      <c r="L309" s="69">
        <f>'[2]NO2- NO3-'!H464</f>
        <v>0</v>
      </c>
      <c r="M309" s="69">
        <f>'[2]NO2- NO3-'!J464</f>
        <v>0.24</v>
      </c>
      <c r="N309" s="69">
        <f>I309+K309+L309+M309</f>
        <v>43.910000000000004</v>
      </c>
      <c r="O309" s="69">
        <v>1.0074999999999998</v>
      </c>
      <c r="P309" s="69">
        <f>[2]磷酸!C463</f>
        <v>0.73</v>
      </c>
      <c r="Q309" s="69">
        <f>[2]pH!C463</f>
        <v>7.2</v>
      </c>
      <c r="R309" s="81">
        <f>[2]COD!D494</f>
        <v>60.7</v>
      </c>
      <c r="S309" s="69">
        <f>[2]氨氮!D494</f>
        <v>17.100000000000001</v>
      </c>
      <c r="T309" s="69">
        <v>22.46</v>
      </c>
      <c r="U309" s="69">
        <f>T309-S309</f>
        <v>5.3599999999999994</v>
      </c>
      <c r="V309" s="69">
        <f>'[2]NO2- NO3-'!I464</f>
        <v>0</v>
      </c>
      <c r="W309" s="69">
        <f>'[2]NO2- NO3-'!K464</f>
        <v>0.88</v>
      </c>
      <c r="X309" s="69">
        <f>S309+U309+V309+W309</f>
        <v>23.34</v>
      </c>
      <c r="Y309" s="81">
        <f t="shared" si="9"/>
        <v>95.456586826347305</v>
      </c>
      <c r="Z309" s="90">
        <f>100*(I309-S309)/I309</f>
        <v>44.117647058823529</v>
      </c>
      <c r="AA309" s="90">
        <f>(J309-T309)/J309*100</f>
        <v>48.568811541103734</v>
      </c>
      <c r="AB309" s="90"/>
    </row>
    <row r="310" spans="2:29">
      <c r="B310" s="73">
        <v>43501</v>
      </c>
      <c r="C310" s="69">
        <v>0</v>
      </c>
      <c r="D310" s="69"/>
      <c r="E310" s="74">
        <v>2878.18</v>
      </c>
      <c r="F310" s="88">
        <v>18.93</v>
      </c>
      <c r="G310" s="74">
        <v>4415.08</v>
      </c>
      <c r="H310" s="74">
        <f>[2]COD!C495</f>
        <v>1270</v>
      </c>
      <c r="I310" s="69">
        <f>[2]氨氮!C495</f>
        <v>17.3</v>
      </c>
      <c r="J310" s="69"/>
      <c r="K310" s="77"/>
      <c r="L310" s="69"/>
      <c r="M310" s="69"/>
      <c r="N310" s="69"/>
      <c r="O310" s="69">
        <v>0.98049999999999993</v>
      </c>
      <c r="P310" s="69"/>
      <c r="Q310" s="69"/>
      <c r="R310" s="81">
        <f>[2]COD!D495</f>
        <v>72.400000000000006</v>
      </c>
      <c r="S310" s="69">
        <f>[2]氨氮!D495</f>
        <v>16.5</v>
      </c>
      <c r="T310" s="69"/>
      <c r="U310" s="69"/>
      <c r="V310" s="69"/>
      <c r="W310" s="69"/>
      <c r="X310" s="69"/>
      <c r="Y310" s="81">
        <f t="shared" si="9"/>
        <v>94.299212598425186</v>
      </c>
      <c r="Z310" s="90">
        <f>100*(I310-S310)/I310</f>
        <v>4.6242774566474028</v>
      </c>
      <c r="AA310" s="90"/>
      <c r="AB310" s="90"/>
    </row>
    <row r="311" spans="2:29">
      <c r="B311" s="73">
        <v>43502</v>
      </c>
      <c r="C311" s="69">
        <v>0</v>
      </c>
      <c r="D311" s="69"/>
      <c r="E311" s="74">
        <v>2927.51</v>
      </c>
      <c r="F311" s="88">
        <v>26.63</v>
      </c>
      <c r="G311" s="74">
        <v>527.76</v>
      </c>
      <c r="H311" s="74">
        <f>[2]COD!C496</f>
        <v>861</v>
      </c>
      <c r="I311" s="69">
        <f>[2]氨氮!C496</f>
        <v>17.2</v>
      </c>
      <c r="J311" s="69">
        <v>52.63</v>
      </c>
      <c r="K311" s="77">
        <f>J311-I311</f>
        <v>35.430000000000007</v>
      </c>
      <c r="L311" s="69">
        <f>'[2]NO2- NO3-'!H466</f>
        <v>0</v>
      </c>
      <c r="M311" s="69">
        <f>'[2]NO2- NO3-'!J466</f>
        <v>0.12</v>
      </c>
      <c r="N311" s="69">
        <f>I311+K311+L311+M311</f>
        <v>52.750000000000007</v>
      </c>
      <c r="O311" s="69">
        <v>0.94799999999999995</v>
      </c>
      <c r="P311" s="69">
        <f>[2]磷酸!C465</f>
        <v>0</v>
      </c>
      <c r="Q311" s="69">
        <f>[2]pH!C465</f>
        <v>7.3</v>
      </c>
      <c r="R311" s="81">
        <f>[2]COD!D496</f>
        <v>78.599999999999994</v>
      </c>
      <c r="S311" s="69">
        <f>[2]氨氮!D496</f>
        <v>16.600000000000001</v>
      </c>
      <c r="T311" s="69">
        <v>16.23</v>
      </c>
      <c r="U311" s="69">
        <f>T311-S311</f>
        <v>-0.37000000000000099</v>
      </c>
      <c r="V311" s="69">
        <f>'[2]NO2- NO3-'!I466</f>
        <v>0</v>
      </c>
      <c r="W311" s="69">
        <f>'[2]NO2- NO3-'!K466</f>
        <v>1.01</v>
      </c>
      <c r="X311" s="69">
        <f>S311+U311+V311+W311</f>
        <v>17.240000000000002</v>
      </c>
      <c r="Y311" s="81">
        <f t="shared" si="9"/>
        <v>90.871080139372822</v>
      </c>
      <c r="Z311" s="90">
        <f>100*(I311-S311)/I311</f>
        <v>3.4883720930232434</v>
      </c>
      <c r="AA311" s="90">
        <f>(J311-T311)/J311*100</f>
        <v>69.162074862245873</v>
      </c>
      <c r="AB311" s="90"/>
    </row>
    <row r="312" spans="2:29">
      <c r="B312" s="73">
        <v>43503</v>
      </c>
      <c r="C312" s="69">
        <v>0</v>
      </c>
      <c r="D312" s="69"/>
      <c r="E312" s="74">
        <v>2282.56</v>
      </c>
      <c r="F312" s="88"/>
      <c r="G312" s="74"/>
      <c r="H312" s="74">
        <f>[2]COD!C497</f>
        <v>1630</v>
      </c>
      <c r="I312" s="69"/>
      <c r="J312" s="69"/>
      <c r="K312" s="77"/>
      <c r="L312" s="69"/>
      <c r="M312" s="69"/>
      <c r="N312" s="69"/>
      <c r="O312" s="69">
        <v>0.72299999999999998</v>
      </c>
      <c r="P312" s="69"/>
      <c r="Q312" s="69"/>
      <c r="R312" s="81">
        <f>[2]COD!D497</f>
        <v>62.2</v>
      </c>
      <c r="S312" s="69">
        <f>[2]氨氮!D497</f>
        <v>19.8</v>
      </c>
      <c r="T312" s="69"/>
      <c r="U312" s="69"/>
      <c r="V312" s="69"/>
      <c r="W312" s="69"/>
      <c r="X312" s="69"/>
      <c r="Y312" s="81">
        <f t="shared" si="9"/>
        <v>96.184049079754601</v>
      </c>
      <c r="Z312" s="90"/>
      <c r="AA312" s="90"/>
      <c r="AB312" s="90"/>
    </row>
    <row r="313" spans="2:29">
      <c r="B313" s="73">
        <v>43504</v>
      </c>
      <c r="C313" s="69">
        <v>0</v>
      </c>
      <c r="D313" s="69"/>
      <c r="E313" s="74">
        <v>2741.33</v>
      </c>
      <c r="F313" s="88">
        <v>46.94</v>
      </c>
      <c r="G313" s="74">
        <v>1076.21</v>
      </c>
      <c r="H313" s="74">
        <f>[2]COD!C498</f>
        <v>1780</v>
      </c>
      <c r="I313" s="69">
        <f>[2]氨氮!C498</f>
        <v>24.4</v>
      </c>
      <c r="J313" s="69">
        <v>69.87</v>
      </c>
      <c r="K313" s="77">
        <f>J313-I313</f>
        <v>45.470000000000006</v>
      </c>
      <c r="L313" s="69">
        <f>'[2]NO2- NO3-'!H468</f>
        <v>0</v>
      </c>
      <c r="M313" s="69">
        <f>'[2]NO2- NO3-'!J468</f>
        <v>7.0000000000000007E-2</v>
      </c>
      <c r="N313" s="69">
        <f>I313+K313+L313+M313</f>
        <v>69.94</v>
      </c>
      <c r="O313" s="69">
        <v>0.72299999999999998</v>
      </c>
      <c r="P313" s="69">
        <f>[2]磷酸!C467</f>
        <v>0</v>
      </c>
      <c r="Q313" s="69">
        <f>[2]pH!C467</f>
        <v>7.5</v>
      </c>
      <c r="R313" s="81">
        <f>[2]COD!D498</f>
        <v>62.5</v>
      </c>
      <c r="S313" s="69">
        <f>[2]氨氮!D498</f>
        <v>19.5</v>
      </c>
      <c r="T313" s="69">
        <v>19.760000000000002</v>
      </c>
      <c r="U313" s="69">
        <f>T313-S313</f>
        <v>0.26000000000000156</v>
      </c>
      <c r="V313" s="69">
        <f>'[2]NO2- NO3-'!I468</f>
        <v>0</v>
      </c>
      <c r="W313" s="69">
        <f>'[2]NO2- NO3-'!K468</f>
        <v>0.66</v>
      </c>
      <c r="X313" s="69">
        <f>S313+U313+V313+W313</f>
        <v>20.420000000000002</v>
      </c>
      <c r="Y313" s="81">
        <f t="shared" si="9"/>
        <v>96.488764044943821</v>
      </c>
      <c r="Z313" s="90">
        <f>100*(I313-S313)/I313</f>
        <v>20.081967213114751</v>
      </c>
      <c r="AA313" s="90">
        <f>(J313-T313)/J313*100</f>
        <v>71.718906540718478</v>
      </c>
      <c r="AB313" s="90"/>
    </row>
    <row r="314" spans="2:29">
      <c r="B314" s="73">
        <v>43505</v>
      </c>
      <c r="C314" s="69">
        <v>0</v>
      </c>
      <c r="D314" s="69"/>
      <c r="E314" s="74">
        <v>2282.56</v>
      </c>
      <c r="F314" s="88"/>
      <c r="G314" s="74"/>
      <c r="H314" s="74">
        <f>[2]COD!C499</f>
        <v>1480</v>
      </c>
      <c r="I314" s="69"/>
      <c r="J314" s="71"/>
      <c r="K314" s="77"/>
      <c r="L314" s="69"/>
      <c r="M314" s="69"/>
      <c r="N314" s="69"/>
      <c r="O314" s="69">
        <v>0.74150000000000005</v>
      </c>
      <c r="P314" s="69"/>
      <c r="Q314" s="69"/>
      <c r="R314" s="81">
        <f>[2]COD!D499</f>
        <v>136.19999999999999</v>
      </c>
      <c r="S314" s="69">
        <f>[2]氨氮!D499</f>
        <v>20.2</v>
      </c>
      <c r="T314" s="71"/>
      <c r="U314" s="69"/>
      <c r="V314" s="69"/>
      <c r="W314" s="69"/>
      <c r="X314" s="69"/>
      <c r="Y314" s="81">
        <f t="shared" si="9"/>
        <v>90.797297297297291</v>
      </c>
      <c r="Z314" s="90"/>
      <c r="AA314" s="90"/>
      <c r="AB314" s="90"/>
    </row>
    <row r="315" spans="2:29">
      <c r="B315" s="73">
        <v>43506</v>
      </c>
      <c r="C315" s="69">
        <v>0</v>
      </c>
      <c r="D315" s="69"/>
      <c r="E315" s="95">
        <v>2059.79</v>
      </c>
      <c r="F315" s="88"/>
      <c r="G315" s="74"/>
      <c r="H315" s="74">
        <f>[2]COD!C500</f>
        <v>1950</v>
      </c>
      <c r="I315" s="69"/>
      <c r="J315" s="71"/>
      <c r="K315" s="77"/>
      <c r="L315" s="69"/>
      <c r="M315" s="69"/>
      <c r="N315" s="69"/>
      <c r="O315" s="69">
        <v>0.78849999999999998</v>
      </c>
      <c r="P315" s="69"/>
      <c r="Q315" s="69"/>
      <c r="R315" s="81">
        <f>[2]COD!D500</f>
        <v>70.099999999999994</v>
      </c>
      <c r="S315" s="69">
        <f>[2]氨氮!D500</f>
        <v>12.9</v>
      </c>
      <c r="T315" s="71"/>
      <c r="U315" s="69"/>
      <c r="V315" s="69"/>
      <c r="W315" s="69"/>
      <c r="X315" s="69"/>
      <c r="Y315" s="81">
        <f t="shared" si="9"/>
        <v>96.405128205128207</v>
      </c>
      <c r="Z315" s="90"/>
      <c r="AA315" s="90"/>
      <c r="AB315" s="90"/>
    </row>
    <row r="316" spans="2:29">
      <c r="B316" s="73">
        <v>43507</v>
      </c>
      <c r="C316" s="69">
        <v>0</v>
      </c>
      <c r="D316" s="69">
        <f>[2]pH!B470</f>
        <v>7.3</v>
      </c>
      <c r="E316" s="95">
        <v>1944.26</v>
      </c>
      <c r="F316" s="88">
        <v>33.53</v>
      </c>
      <c r="G316" s="74">
        <v>2522.3200000000002</v>
      </c>
      <c r="H316" s="74">
        <f>[2]COD!C501</f>
        <v>1077</v>
      </c>
      <c r="I316" s="69">
        <f>[2]氨氮!C501</f>
        <v>26.6</v>
      </c>
      <c r="J316" s="69">
        <v>63.09</v>
      </c>
      <c r="K316" s="77">
        <f>J316-I316</f>
        <v>36.49</v>
      </c>
      <c r="L316" s="69">
        <f>'[2]NO2- NO3-'!H471</f>
        <v>0</v>
      </c>
      <c r="M316" s="69">
        <f>'[2]NO2- NO3-'!J471</f>
        <v>0.09</v>
      </c>
      <c r="N316" s="69">
        <f>I316+K316+L316+M316</f>
        <v>63.180000000000007</v>
      </c>
      <c r="O316" s="69">
        <v>0.86149999999999993</v>
      </c>
      <c r="P316" s="69">
        <f>[2]磷酸!C470</f>
        <v>2.91</v>
      </c>
      <c r="Q316" s="69">
        <f>[2]pH!C470</f>
        <v>7.5</v>
      </c>
      <c r="R316" s="81">
        <f>[2]COD!D501</f>
        <v>67.7</v>
      </c>
      <c r="S316" s="69">
        <f>[2]氨氮!D501</f>
        <v>16</v>
      </c>
      <c r="T316" s="69">
        <v>22.32</v>
      </c>
      <c r="U316" s="69">
        <f>T316-S316</f>
        <v>6.32</v>
      </c>
      <c r="V316" s="69">
        <f>'[2]NO2- NO3-'!I471</f>
        <v>0</v>
      </c>
      <c r="W316" s="69">
        <f>'[2]NO2- NO3-'!K471</f>
        <v>0.43</v>
      </c>
      <c r="X316" s="69">
        <f>S316+U316+V316+W316</f>
        <v>22.75</v>
      </c>
      <c r="Y316" s="81">
        <f t="shared" si="9"/>
        <v>93.714020427112345</v>
      </c>
      <c r="Z316" s="90">
        <f>100*(I316-S316)/I316</f>
        <v>39.849624060150383</v>
      </c>
      <c r="AA316" s="90">
        <f>(J316-T316)/J316*100</f>
        <v>64.621968616262478</v>
      </c>
      <c r="AB316" s="90"/>
    </row>
    <row r="317" spans="2:29">
      <c r="B317" s="73">
        <v>43508</v>
      </c>
      <c r="C317" s="69">
        <v>0</v>
      </c>
      <c r="D317" s="69"/>
      <c r="E317" s="95">
        <v>1756.03</v>
      </c>
      <c r="F317" s="88"/>
      <c r="G317" s="74">
        <v>1726.85</v>
      </c>
      <c r="H317" s="74">
        <f>[2]COD!C502</f>
        <v>948</v>
      </c>
      <c r="I317" s="69">
        <f>[2]氨氮!C502</f>
        <v>30.5</v>
      </c>
      <c r="J317" s="69"/>
      <c r="K317" s="77"/>
      <c r="L317" s="69"/>
      <c r="M317" s="69"/>
      <c r="N317" s="69"/>
      <c r="O317" s="69">
        <v>0.83200000000000007</v>
      </c>
      <c r="P317" s="69"/>
      <c r="Q317" s="69"/>
      <c r="R317" s="81">
        <f>[2]COD!D502</f>
        <v>67.2</v>
      </c>
      <c r="S317" s="69">
        <f>[2]氨氮!D502</f>
        <v>19.8</v>
      </c>
      <c r="T317" s="71"/>
      <c r="U317" s="69"/>
      <c r="V317" s="69"/>
      <c r="W317" s="69"/>
      <c r="X317" s="69"/>
      <c r="Y317" s="81">
        <f t="shared" si="9"/>
        <v>92.911392405063282</v>
      </c>
      <c r="Z317" s="90">
        <f>100*(I317-S317)/I317</f>
        <v>35.081967213114751</v>
      </c>
      <c r="AA317" s="90"/>
      <c r="AB317" s="90"/>
    </row>
    <row r="318" spans="2:29">
      <c r="B318" s="73">
        <v>43509</v>
      </c>
      <c r="C318" s="69">
        <v>0</v>
      </c>
      <c r="D318" s="69"/>
      <c r="E318" s="95">
        <v>1736.95</v>
      </c>
      <c r="F318" s="88">
        <v>22.74</v>
      </c>
      <c r="G318" s="74">
        <v>1132.18</v>
      </c>
      <c r="H318" s="74">
        <f>[2]COD!C503</f>
        <v>843</v>
      </c>
      <c r="I318" s="69">
        <f>[2]氨氮!C503</f>
        <v>30.3</v>
      </c>
      <c r="J318" s="69">
        <v>64.94</v>
      </c>
      <c r="K318" s="77">
        <f>J318-I318</f>
        <v>34.64</v>
      </c>
      <c r="L318" s="69">
        <f>'[2]NO2- NO3-'!H473</f>
        <v>0</v>
      </c>
      <c r="M318" s="69">
        <f>'[2]NO2- NO3-'!J473</f>
        <v>0.13</v>
      </c>
      <c r="N318" s="69">
        <f>I318+K318+L318+M318</f>
        <v>65.069999999999993</v>
      </c>
      <c r="O318" s="69">
        <v>0.79</v>
      </c>
      <c r="P318" s="69">
        <f>[2]磷酸!C472</f>
        <v>22.4</v>
      </c>
      <c r="Q318" s="69">
        <f>[2]pH!C472</f>
        <v>7.7</v>
      </c>
      <c r="R318" s="81">
        <f>[2]COD!D503</f>
        <v>59.7</v>
      </c>
      <c r="S318" s="69">
        <f>[2]氨氮!D503</f>
        <v>21.4</v>
      </c>
      <c r="T318" s="71">
        <v>27.6</v>
      </c>
      <c r="U318" s="69">
        <f>T318-S318</f>
        <v>6.2000000000000028</v>
      </c>
      <c r="V318" s="69">
        <f>'[2]NO2- NO3-'!I473</f>
        <v>0</v>
      </c>
      <c r="W318" s="69">
        <f>'[2]NO2- NO3-'!K473</f>
        <v>0.08</v>
      </c>
      <c r="X318" s="69">
        <f>S318+U318+V318+W318</f>
        <v>27.68</v>
      </c>
      <c r="Y318" s="81">
        <f t="shared" si="9"/>
        <v>92.918149466192162</v>
      </c>
      <c r="Z318" s="90">
        <f>100*(I318-S318)/I318</f>
        <v>29.372937293729379</v>
      </c>
      <c r="AA318" s="90">
        <f>(J318-T318)/J318*100</f>
        <v>57.49923005851555</v>
      </c>
      <c r="AB318" s="90"/>
    </row>
    <row r="319" spans="2:29">
      <c r="B319" s="73">
        <v>43510</v>
      </c>
      <c r="C319" s="69">
        <v>20.100000000000001</v>
      </c>
      <c r="D319" s="69"/>
      <c r="E319" s="95">
        <v>1759.83</v>
      </c>
      <c r="F319" s="88">
        <v>22.51</v>
      </c>
      <c r="G319" s="74">
        <v>586.55999999999995</v>
      </c>
      <c r="H319" s="74">
        <f>[2]COD!C504</f>
        <v>1037</v>
      </c>
      <c r="I319" s="69">
        <f>[2]氨氮!C504</f>
        <v>32.700000000000003</v>
      </c>
      <c r="J319" s="71"/>
      <c r="K319" s="77"/>
      <c r="L319" s="69"/>
      <c r="M319" s="69"/>
      <c r="N319" s="69"/>
      <c r="O319" s="69">
        <v>0.78</v>
      </c>
      <c r="P319" s="69"/>
      <c r="Q319" s="69"/>
      <c r="R319" s="81">
        <f>[2]COD!D504</f>
        <v>59.1</v>
      </c>
      <c r="S319" s="69">
        <f>[2]氨氮!D504</f>
        <v>22.5</v>
      </c>
      <c r="T319" s="71"/>
      <c r="U319" s="69"/>
      <c r="V319" s="69"/>
      <c r="W319" s="69"/>
      <c r="X319" s="69"/>
      <c r="Y319" s="81">
        <f t="shared" si="9"/>
        <v>94.300867888138868</v>
      </c>
      <c r="Z319" s="90">
        <f>100*(I319-S319)/I319</f>
        <v>31.192660550458719</v>
      </c>
      <c r="AA319" s="90"/>
      <c r="AB319" s="90"/>
    </row>
    <row r="320" spans="2:29">
      <c r="B320" s="73">
        <v>43511</v>
      </c>
      <c r="C320" s="69">
        <v>20.100000000000001</v>
      </c>
      <c r="D320" s="69"/>
      <c r="E320" s="95">
        <v>1733.22</v>
      </c>
      <c r="F320" s="88">
        <v>20.78</v>
      </c>
      <c r="G320" s="74">
        <v>485.56</v>
      </c>
      <c r="H320" s="74">
        <f>[2]COD!C505</f>
        <v>1216</v>
      </c>
      <c r="I320" s="69">
        <f>[2]氨氮!C505</f>
        <v>34.9</v>
      </c>
      <c r="J320" s="69">
        <v>56.79</v>
      </c>
      <c r="K320" s="77">
        <f>J320-I320</f>
        <v>21.89</v>
      </c>
      <c r="L320" s="69">
        <f>'[2]NO2- NO3-'!H475</f>
        <v>0</v>
      </c>
      <c r="M320" s="69">
        <f>'[2]NO2- NO3-'!J475</f>
        <v>0</v>
      </c>
      <c r="N320" s="69">
        <f>I320+K320+L320+M320</f>
        <v>56.79</v>
      </c>
      <c r="O320" s="69">
        <v>0.73849999999999993</v>
      </c>
      <c r="P320" s="69">
        <f>[2]磷酸!C474</f>
        <v>0</v>
      </c>
      <c r="Q320" s="69">
        <f>[2]pH!C474</f>
        <v>7.7</v>
      </c>
      <c r="R320" s="81">
        <f>[2]COD!D505</f>
        <v>102.8</v>
      </c>
      <c r="S320" s="69">
        <f>[2]氨氮!D505</f>
        <v>28.9</v>
      </c>
      <c r="T320" s="71">
        <v>34.700000000000003</v>
      </c>
      <c r="U320" s="69">
        <f>T320-S320</f>
        <v>5.8000000000000043</v>
      </c>
      <c r="V320" s="69">
        <f>'[2]NO2- NO3-'!I475</f>
        <v>0</v>
      </c>
      <c r="W320" s="69">
        <f>'[2]NO2- NO3-'!K475</f>
        <v>0.12</v>
      </c>
      <c r="X320" s="69">
        <f>S320+U320+V320+W320</f>
        <v>34.82</v>
      </c>
      <c r="Y320" s="81">
        <f t="shared" si="9"/>
        <v>91.546052631578959</v>
      </c>
      <c r="Z320" s="90">
        <f>100*(I320-S320)/I320</f>
        <v>17.191977077363898</v>
      </c>
      <c r="AA320" s="90">
        <f>(J320-T320)/J320*100</f>
        <v>38.897693255854897</v>
      </c>
      <c r="AB320" s="90"/>
    </row>
    <row r="321" spans="2:28">
      <c r="B321" s="73">
        <v>43512</v>
      </c>
      <c r="C321" s="69">
        <v>20.100000000000001</v>
      </c>
      <c r="D321" s="69"/>
      <c r="E321" s="74">
        <v>1504</v>
      </c>
      <c r="F321" s="88"/>
      <c r="G321" s="74"/>
      <c r="H321" s="74">
        <f>[2]COD!C506</f>
        <v>916</v>
      </c>
      <c r="I321" s="69"/>
      <c r="J321" s="71"/>
      <c r="K321" s="77"/>
      <c r="L321" s="69"/>
      <c r="M321" s="69"/>
      <c r="N321" s="69"/>
      <c r="O321" s="69">
        <v>0.75249999999999995</v>
      </c>
      <c r="P321" s="69"/>
      <c r="Q321" s="69"/>
      <c r="R321" s="81">
        <f>[2]COD!D506</f>
        <v>105.1</v>
      </c>
      <c r="S321" s="69">
        <f>[2]氨氮!D506</f>
        <v>21.5</v>
      </c>
      <c r="T321" s="71"/>
      <c r="U321" s="69"/>
      <c r="V321" s="69"/>
      <c r="W321" s="69"/>
      <c r="X321" s="69"/>
      <c r="Y321" s="81">
        <f t="shared" si="9"/>
        <v>88.526200873362455</v>
      </c>
      <c r="Z321" s="90"/>
      <c r="AA321" s="90"/>
      <c r="AB321" s="90"/>
    </row>
    <row r="322" spans="2:28">
      <c r="B322" s="73">
        <v>43513</v>
      </c>
      <c r="C322" s="71">
        <v>20.100000000000001</v>
      </c>
      <c r="D322" s="69"/>
      <c r="E322" s="74">
        <v>1299</v>
      </c>
      <c r="F322" s="88"/>
      <c r="G322" s="74"/>
      <c r="H322" s="74">
        <f>[2]COD!C507</f>
        <v>805</v>
      </c>
      <c r="I322" s="69"/>
      <c r="J322" s="71"/>
      <c r="K322" s="77"/>
      <c r="L322" s="69"/>
      <c r="M322" s="69"/>
      <c r="N322" s="69"/>
      <c r="O322" s="69">
        <v>0.74449999999999994</v>
      </c>
      <c r="P322" s="69"/>
      <c r="Q322" s="69"/>
      <c r="R322" s="81">
        <f>[2]COD!D507</f>
        <v>70.900000000000006</v>
      </c>
      <c r="S322" s="69">
        <f>[2]氨氮!D507</f>
        <v>17.2</v>
      </c>
      <c r="T322" s="71"/>
      <c r="U322" s="69"/>
      <c r="V322" s="69"/>
      <c r="W322" s="69"/>
      <c r="X322" s="69"/>
      <c r="Y322" s="81">
        <f t="shared" si="9"/>
        <v>91.192546583850927</v>
      </c>
      <c r="Z322" s="90"/>
      <c r="AA322" s="90"/>
      <c r="AB322" s="90"/>
    </row>
    <row r="323" spans="2:28">
      <c r="B323" s="73">
        <v>43514</v>
      </c>
      <c r="C323" s="69">
        <f>C322</f>
        <v>20.100000000000001</v>
      </c>
      <c r="D323" s="69">
        <f>[2]pH!B477</f>
        <v>7.7</v>
      </c>
      <c r="E323" s="74">
        <v>2384</v>
      </c>
      <c r="F323" s="88">
        <v>21.26</v>
      </c>
      <c r="G323" s="74">
        <v>521.89</v>
      </c>
      <c r="H323" s="74">
        <f>[2]COD!C508</f>
        <v>979</v>
      </c>
      <c r="I323" s="69">
        <f>[2]氨氮!C508</f>
        <v>31.8</v>
      </c>
      <c r="J323" s="71">
        <v>61.6</v>
      </c>
      <c r="K323" s="77">
        <f>J323-I323</f>
        <v>29.8</v>
      </c>
      <c r="L323" s="69">
        <f>'[2]NO2- NO3-'!H478</f>
        <v>0</v>
      </c>
      <c r="M323" s="69">
        <f>'[2]NO2- NO3-'!J478</f>
        <v>0.08</v>
      </c>
      <c r="N323" s="69">
        <f>I323+K323+L323+M323</f>
        <v>61.68</v>
      </c>
      <c r="O323" s="69">
        <v>0.753</v>
      </c>
      <c r="P323" s="69">
        <f>[2]磷酸!C477</f>
        <v>2.5499999999999998</v>
      </c>
      <c r="Q323" s="69">
        <f>[2]pH!C477</f>
        <v>7.7</v>
      </c>
      <c r="R323" s="81">
        <f>[2]COD!D508</f>
        <v>73.400000000000006</v>
      </c>
      <c r="S323" s="69">
        <f>[2]氨氮!D508</f>
        <v>18.2</v>
      </c>
      <c r="T323" s="71">
        <v>20.7</v>
      </c>
      <c r="U323" s="69">
        <f>T323-S323</f>
        <v>2.5</v>
      </c>
      <c r="V323" s="69">
        <f>'[2]NO2- NO3-'!I478</f>
        <v>0</v>
      </c>
      <c r="W323" s="69">
        <f>'[2]NO2- NO3-'!K478</f>
        <v>0.13</v>
      </c>
      <c r="X323" s="69">
        <f>S323+U323+V323+W323</f>
        <v>20.83</v>
      </c>
      <c r="Y323" s="81">
        <f t="shared" si="9"/>
        <v>92.502553626149137</v>
      </c>
      <c r="Z323" s="90">
        <f>100*(I323-S323)/I323</f>
        <v>42.767295597484285</v>
      </c>
      <c r="AA323" s="90">
        <f>(J323-T323)/J323*100</f>
        <v>66.396103896103909</v>
      </c>
      <c r="AB323" s="90"/>
    </row>
    <row r="324" spans="2:28">
      <c r="B324" s="73">
        <v>43515</v>
      </c>
      <c r="C324" s="71">
        <v>14.7</v>
      </c>
      <c r="D324" s="69"/>
      <c r="E324" s="74">
        <v>1121</v>
      </c>
      <c r="F324" s="88">
        <v>11.96</v>
      </c>
      <c r="G324" s="74"/>
      <c r="H324" s="74">
        <f>[2]COD!C509</f>
        <v>834</v>
      </c>
      <c r="I324" s="69">
        <f>[2]氨氮!C509</f>
        <v>27.5</v>
      </c>
      <c r="J324" s="71"/>
      <c r="K324" s="77"/>
      <c r="L324" s="69"/>
      <c r="M324" s="69"/>
      <c r="N324" s="69"/>
      <c r="O324" s="69">
        <v>0.75900000000000001</v>
      </c>
      <c r="P324" s="69"/>
      <c r="Q324" s="69"/>
      <c r="R324" s="81">
        <f>[2]COD!D509</f>
        <v>62.4</v>
      </c>
      <c r="S324" s="69">
        <f>[2]氨氮!D509</f>
        <v>16.3</v>
      </c>
      <c r="T324" s="71"/>
      <c r="U324" s="69"/>
      <c r="V324" s="69"/>
      <c r="W324" s="69"/>
      <c r="X324" s="69"/>
      <c r="Y324" s="81">
        <f t="shared" si="9"/>
        <v>92.517985611510795</v>
      </c>
      <c r="Z324" s="90">
        <f>100*(I324-S324)/I324</f>
        <v>40.727272727272727</v>
      </c>
      <c r="AA324" s="90"/>
      <c r="AB324" s="90"/>
    </row>
    <row r="325" spans="2:28">
      <c r="B325" s="73">
        <v>43516</v>
      </c>
      <c r="C325" s="71">
        <f>C324</f>
        <v>14.7</v>
      </c>
      <c r="D325" s="69"/>
      <c r="E325" s="74">
        <v>1062</v>
      </c>
      <c r="F325" s="88">
        <v>21.65</v>
      </c>
      <c r="G325" s="74">
        <v>983.73</v>
      </c>
      <c r="H325" s="74">
        <f>[2]COD!C510</f>
        <v>846</v>
      </c>
      <c r="I325" s="69">
        <f>[2]氨氮!C510</f>
        <v>35.5</v>
      </c>
      <c r="J325" s="69">
        <v>48.15</v>
      </c>
      <c r="K325" s="77">
        <f>J325-I325</f>
        <v>12.649999999999999</v>
      </c>
      <c r="L325" s="69">
        <f>'[2]NO2- NO3-'!H480</f>
        <v>0</v>
      </c>
      <c r="M325" s="69">
        <f>'[2]NO2- NO3-'!J480</f>
        <v>0.22</v>
      </c>
      <c r="N325" s="69">
        <f>I325+K325+L325+M325</f>
        <v>48.37</v>
      </c>
      <c r="O325" s="69">
        <v>0.76500000000000001</v>
      </c>
      <c r="P325" s="69">
        <f>[2]磷酸!C479</f>
        <v>4.7</v>
      </c>
      <c r="Q325" s="69">
        <f>[2]pH!C479</f>
        <v>7.5</v>
      </c>
      <c r="R325" s="81">
        <f>[2]COD!D510</f>
        <v>64.599999999999994</v>
      </c>
      <c r="S325" s="69">
        <f>[2]氨氮!D510</f>
        <v>20</v>
      </c>
      <c r="T325" s="69">
        <v>22.75</v>
      </c>
      <c r="U325" s="69">
        <f>T325-S325</f>
        <v>2.75</v>
      </c>
      <c r="V325" s="69">
        <f>'[2]NO2- NO3-'!I480</f>
        <v>0</v>
      </c>
      <c r="W325" s="69">
        <f>'[2]NO2- NO3-'!K480</f>
        <v>0.09</v>
      </c>
      <c r="X325" s="69">
        <f>S325+U325+V325+W325</f>
        <v>22.84</v>
      </c>
      <c r="Y325" s="81">
        <f t="shared" si="9"/>
        <v>92.364066193853418</v>
      </c>
      <c r="Z325" s="90">
        <f>100*(I325-S325)/I325</f>
        <v>43.661971830985912</v>
      </c>
      <c r="AA325" s="90">
        <f>(J325-T325)/J325*100</f>
        <v>52.751817237798548</v>
      </c>
      <c r="AB325" s="90"/>
    </row>
    <row r="326" spans="2:28">
      <c r="B326" s="73">
        <v>43517</v>
      </c>
      <c r="C326" s="71">
        <f>C325</f>
        <v>14.7</v>
      </c>
      <c r="D326" s="69"/>
      <c r="E326" s="74">
        <v>947</v>
      </c>
      <c r="F326" s="88">
        <v>23.23</v>
      </c>
      <c r="G326" s="74">
        <v>314.07</v>
      </c>
      <c r="H326" s="74">
        <f>[2]COD!C511</f>
        <v>1233</v>
      </c>
      <c r="I326" s="69">
        <f>[2]氨氮!C511</f>
        <v>38</v>
      </c>
      <c r="J326" s="71"/>
      <c r="K326" s="77"/>
      <c r="L326" s="69"/>
      <c r="M326" s="69"/>
      <c r="N326" s="69"/>
      <c r="O326" s="69">
        <v>0.82600000000000007</v>
      </c>
      <c r="P326" s="69"/>
      <c r="Q326" s="69"/>
      <c r="R326" s="81">
        <f>[2]COD!D511</f>
        <v>56.8</v>
      </c>
      <c r="S326" s="69">
        <f>[2]氨氮!D511</f>
        <v>20.9</v>
      </c>
      <c r="T326" s="69"/>
      <c r="U326" s="69"/>
      <c r="V326" s="69"/>
      <c r="W326" s="69"/>
      <c r="X326" s="69"/>
      <c r="Y326" s="81">
        <f t="shared" si="9"/>
        <v>95.393349553933504</v>
      </c>
      <c r="Z326" s="90">
        <f>100*(I326-S326)/I326</f>
        <v>45.000000000000007</v>
      </c>
      <c r="AA326" s="90"/>
      <c r="AB326" s="90"/>
    </row>
    <row r="327" spans="2:28">
      <c r="B327" s="73">
        <v>43518</v>
      </c>
      <c r="C327" s="71">
        <f t="shared" ref="C327:C335" si="11">C326</f>
        <v>14.7</v>
      </c>
      <c r="D327" s="69"/>
      <c r="E327" s="74">
        <v>878</v>
      </c>
      <c r="F327" s="88">
        <v>16.920000000000002</v>
      </c>
      <c r="G327" s="74">
        <v>50.81</v>
      </c>
      <c r="H327" s="74">
        <f>[2]COD!C512</f>
        <v>650</v>
      </c>
      <c r="I327" s="69">
        <f>[2]氨氮!C512</f>
        <v>29.8</v>
      </c>
      <c r="J327" s="69">
        <v>48.25</v>
      </c>
      <c r="K327" s="77">
        <f>J327-I327</f>
        <v>18.45</v>
      </c>
      <c r="L327" s="69">
        <f>'[2]NO2- NO3-'!H482</f>
        <v>0</v>
      </c>
      <c r="M327" s="69">
        <f>'[2]NO2- NO3-'!J482</f>
        <v>0.33</v>
      </c>
      <c r="N327" s="69">
        <f>I327+K327+L327+M327</f>
        <v>48.58</v>
      </c>
      <c r="O327" s="69">
        <v>0.84299999999999997</v>
      </c>
      <c r="P327" s="69">
        <f>[2]磷酸!C481</f>
        <v>22.15</v>
      </c>
      <c r="Q327" s="69">
        <f>[2]pH!C481</f>
        <v>7.6</v>
      </c>
      <c r="R327" s="81">
        <f>[2]COD!D512</f>
        <v>50.1</v>
      </c>
      <c r="S327" s="69">
        <f>[2]氨氮!D512</f>
        <v>29.6</v>
      </c>
      <c r="T327" s="69">
        <v>20.27</v>
      </c>
      <c r="U327" s="69">
        <f>T327-S327</f>
        <v>-9.3300000000000018</v>
      </c>
      <c r="V327" s="69">
        <f>'[2]NO2- NO3-'!I482</f>
        <v>0</v>
      </c>
      <c r="W327" s="69">
        <f>'[2]NO2- NO3-'!K482</f>
        <v>0.22</v>
      </c>
      <c r="X327" s="69">
        <f>S327+U327+V327+W327</f>
        <v>20.49</v>
      </c>
      <c r="Y327" s="81">
        <f t="shared" si="9"/>
        <v>92.292307692307688</v>
      </c>
      <c r="Z327" s="90">
        <f>100*(I327-S327)/I327</f>
        <v>0.67114093959731302</v>
      </c>
      <c r="AA327" s="90">
        <f>(J327-T327)/J327*100</f>
        <v>57.989637305699482</v>
      </c>
      <c r="AB327" s="90"/>
    </row>
    <row r="328" spans="2:28">
      <c r="B328" s="73">
        <v>43519</v>
      </c>
      <c r="C328" s="71">
        <f t="shared" si="11"/>
        <v>14.7</v>
      </c>
      <c r="D328" s="69"/>
      <c r="E328" s="74">
        <v>831</v>
      </c>
      <c r="F328" s="88"/>
      <c r="G328" s="74"/>
      <c r="H328" s="74">
        <f>[2]COD!C513</f>
        <v>820</v>
      </c>
      <c r="I328" s="69"/>
      <c r="J328" s="69"/>
      <c r="K328" s="77"/>
      <c r="L328" s="69"/>
      <c r="M328" s="69"/>
      <c r="N328" s="69"/>
      <c r="O328" s="69">
        <v>0.752</v>
      </c>
      <c r="P328" s="69"/>
      <c r="Q328" s="69"/>
      <c r="R328" s="81">
        <f>[2]COD!D513</f>
        <v>72.8</v>
      </c>
      <c r="S328" s="69">
        <f>[2]氨氮!D513</f>
        <v>21.2</v>
      </c>
      <c r="T328" s="69"/>
      <c r="U328" s="69"/>
      <c r="V328" s="69"/>
      <c r="W328" s="69"/>
      <c r="X328" s="69"/>
      <c r="Y328" s="81">
        <f t="shared" si="9"/>
        <v>91.121951219512198</v>
      </c>
      <c r="Z328" s="90"/>
      <c r="AA328" s="90"/>
      <c r="AB328" s="90"/>
    </row>
    <row r="329" spans="2:28">
      <c r="B329" s="73">
        <v>43520</v>
      </c>
      <c r="C329" s="71">
        <f t="shared" si="11"/>
        <v>14.7</v>
      </c>
      <c r="D329" s="69"/>
      <c r="E329" s="74">
        <v>694</v>
      </c>
      <c r="F329" s="88"/>
      <c r="G329" s="74"/>
      <c r="H329" s="74">
        <f>[2]COD!C514</f>
        <v>650</v>
      </c>
      <c r="I329" s="69"/>
      <c r="J329" s="69"/>
      <c r="K329" s="77"/>
      <c r="L329" s="69"/>
      <c r="M329" s="69"/>
      <c r="N329" s="69">
        <f>I329+K329+L329+M329</f>
        <v>0</v>
      </c>
      <c r="O329" s="69">
        <v>0.78299999999999992</v>
      </c>
      <c r="P329" s="69"/>
      <c r="Q329" s="69"/>
      <c r="R329" s="81">
        <f>[2]COD!D514</f>
        <v>84.4</v>
      </c>
      <c r="S329" s="69">
        <f>[2]氨氮!D514</f>
        <v>25.9</v>
      </c>
      <c r="T329" s="69"/>
      <c r="U329" s="69"/>
      <c r="V329" s="69"/>
      <c r="W329" s="69"/>
      <c r="X329" s="69"/>
      <c r="Y329" s="81">
        <f t="shared" si="9"/>
        <v>87.015384615384619</v>
      </c>
      <c r="Z329" s="90"/>
      <c r="AA329" s="90"/>
      <c r="AB329" s="90"/>
    </row>
    <row r="330" spans="2:28">
      <c r="B330" s="73">
        <v>43521</v>
      </c>
      <c r="C330" s="71">
        <f t="shared" si="11"/>
        <v>14.7</v>
      </c>
      <c r="D330" s="69">
        <f>[2]pH!B484</f>
        <v>7.7</v>
      </c>
      <c r="E330" s="74">
        <v>596.399</v>
      </c>
      <c r="F330" s="88">
        <v>23.51</v>
      </c>
      <c r="G330" s="74">
        <v>48.62</v>
      </c>
      <c r="H330" s="74">
        <f>[2]COD!C515</f>
        <v>567</v>
      </c>
      <c r="I330" s="69">
        <f>[2]氨氮!C515</f>
        <v>31.8</v>
      </c>
      <c r="J330" s="69">
        <v>57.29</v>
      </c>
      <c r="K330" s="77">
        <f>J330-I330</f>
        <v>25.49</v>
      </c>
      <c r="L330" s="69">
        <f>'[2]NO2- NO3-'!H485</f>
        <v>0</v>
      </c>
      <c r="M330" s="69">
        <f>'[2]NO2- NO3-'!J485</f>
        <v>0.16</v>
      </c>
      <c r="N330" s="69">
        <f>I330+K330+L330+M330</f>
        <v>57.449999999999996</v>
      </c>
      <c r="O330" s="69">
        <v>0.86199999999999999</v>
      </c>
      <c r="P330" s="69">
        <f>[2]磷酸!C484</f>
        <v>45.03</v>
      </c>
      <c r="Q330" s="69">
        <f>[2]pH!C484</f>
        <v>7.7</v>
      </c>
      <c r="R330" s="81">
        <f>[2]COD!D515</f>
        <v>71.599999999999994</v>
      </c>
      <c r="S330" s="69">
        <f>[2]氨氮!D515</f>
        <v>26.1</v>
      </c>
      <c r="T330" s="69">
        <v>29.52</v>
      </c>
      <c r="U330" s="69">
        <f>T330-S330</f>
        <v>3.4199999999999982</v>
      </c>
      <c r="V330" s="69">
        <f>'[2]NO2- NO3-'!I485</f>
        <v>0</v>
      </c>
      <c r="W330" s="69">
        <f>'[2]NO2- NO3-'!K485</f>
        <v>0.24</v>
      </c>
      <c r="X330" s="69">
        <f>S330+U330+V330+W330</f>
        <v>29.759999999999998</v>
      </c>
      <c r="Y330" s="81">
        <f t="shared" si="9"/>
        <v>87.372134038800695</v>
      </c>
      <c r="Z330" s="90">
        <f>100*(I330-S330)/I330</f>
        <v>17.924528301886788</v>
      </c>
      <c r="AA330" s="90">
        <f>(J330-T330)/J330*100</f>
        <v>48.472682841682669</v>
      </c>
      <c r="AB330" s="90"/>
    </row>
    <row r="331" spans="2:28">
      <c r="B331" s="73">
        <v>43522</v>
      </c>
      <c r="C331" s="71">
        <f t="shared" si="11"/>
        <v>14.7</v>
      </c>
      <c r="D331" s="69"/>
      <c r="E331" s="74">
        <v>584.19799999999998</v>
      </c>
      <c r="F331" s="88">
        <v>20.100000000000001</v>
      </c>
      <c r="G331" s="74">
        <v>392.79</v>
      </c>
      <c r="H331" s="74">
        <f>[2]COD!C516</f>
        <v>1080</v>
      </c>
      <c r="I331" s="69">
        <f>[2]氨氮!C516</f>
        <v>28.2</v>
      </c>
      <c r="J331" s="69"/>
      <c r="K331" s="77"/>
      <c r="L331" s="69"/>
      <c r="M331" s="69"/>
      <c r="N331" s="69"/>
      <c r="O331" s="69">
        <v>0.83400000000000007</v>
      </c>
      <c r="P331" s="69"/>
      <c r="Q331" s="69"/>
      <c r="R331" s="81">
        <f>[2]COD!D516</f>
        <v>76.599999999999994</v>
      </c>
      <c r="S331" s="69">
        <f>[2]氨氮!D516</f>
        <v>26.7</v>
      </c>
      <c r="T331" s="69"/>
      <c r="U331" s="69"/>
      <c r="V331" s="69"/>
      <c r="W331" s="69"/>
      <c r="X331" s="69"/>
      <c r="Y331" s="81">
        <f t="shared" si="9"/>
        <v>92.907407407407405</v>
      </c>
      <c r="Z331" s="90">
        <f>100*(I331-S331)/I331</f>
        <v>5.3191489361702127</v>
      </c>
      <c r="AA331" s="90"/>
      <c r="AB331" s="90"/>
    </row>
    <row r="332" spans="2:28">
      <c r="B332" s="73">
        <v>43523</v>
      </c>
      <c r="C332" s="71">
        <f t="shared" si="11"/>
        <v>14.7</v>
      </c>
      <c r="D332" s="69"/>
      <c r="E332" s="74">
        <v>575.53</v>
      </c>
      <c r="F332" s="88">
        <v>24.73</v>
      </c>
      <c r="G332" s="74">
        <v>3111.64</v>
      </c>
      <c r="H332" s="74">
        <f>[2]COD!C517</f>
        <v>627</v>
      </c>
      <c r="I332" s="69">
        <f>[2]氨氮!C517</f>
        <v>27.7</v>
      </c>
      <c r="J332" s="69">
        <v>47.59</v>
      </c>
      <c r="K332" s="77">
        <f>J332-I332</f>
        <v>19.890000000000004</v>
      </c>
      <c r="L332" s="69">
        <f>'[2]NO2- NO3-'!H487</f>
        <v>0</v>
      </c>
      <c r="M332" s="69">
        <f>'[2]NO2- NO3-'!J487</f>
        <v>0.24</v>
      </c>
      <c r="N332" s="69">
        <f>I332+K332+L332+M332</f>
        <v>47.830000000000005</v>
      </c>
      <c r="O332" s="69">
        <v>1.1884999999999999</v>
      </c>
      <c r="P332" s="69">
        <f>[2]磷酸!C486</f>
        <v>20.13</v>
      </c>
      <c r="Q332" s="69">
        <f>[2]pH!C486</f>
        <v>7.6</v>
      </c>
      <c r="R332" s="81">
        <f>[2]COD!D517</f>
        <v>67.8</v>
      </c>
      <c r="S332" s="69">
        <f>[2]氨氮!D517</f>
        <v>25.4</v>
      </c>
      <c r="T332" s="69">
        <v>30.22</v>
      </c>
      <c r="U332" s="69">
        <f>T332-S332</f>
        <v>4.82</v>
      </c>
      <c r="V332" s="69">
        <f>'[2]NO2- NO3-'!I487</f>
        <v>0</v>
      </c>
      <c r="W332" s="69">
        <f>'[2]NO2- NO3-'!K487</f>
        <v>0.26</v>
      </c>
      <c r="X332" s="69">
        <f>S332+U332+V332+W332</f>
        <v>30.48</v>
      </c>
      <c r="Y332" s="81">
        <f t="shared" si="9"/>
        <v>89.186602870813402</v>
      </c>
      <c r="Z332" s="90">
        <f>100*(I332-S332)/I332</f>
        <v>8.3032490974729267</v>
      </c>
      <c r="AA332" s="90">
        <f>(J332-T332)/J332*100</f>
        <v>36.499264551376349</v>
      </c>
      <c r="AB332" s="90"/>
    </row>
    <row r="333" spans="2:28">
      <c r="B333" s="73">
        <v>43524</v>
      </c>
      <c r="C333" s="71">
        <f t="shared" si="11"/>
        <v>14.7</v>
      </c>
      <c r="D333" s="69"/>
      <c r="E333" s="74">
        <v>611.55799999999999</v>
      </c>
      <c r="F333" s="88">
        <v>24.98</v>
      </c>
      <c r="G333" s="74">
        <v>2428.86</v>
      </c>
      <c r="H333" s="74">
        <f>[2]COD!C518</f>
        <v>767</v>
      </c>
      <c r="I333" s="69">
        <f>[2]氨氮!C518</f>
        <v>30</v>
      </c>
      <c r="J333" s="69"/>
      <c r="K333" s="77"/>
      <c r="L333" s="69"/>
      <c r="M333" s="69"/>
      <c r="N333" s="69"/>
      <c r="O333" s="69">
        <v>0.86650000000000005</v>
      </c>
      <c r="P333" s="69"/>
      <c r="Q333" s="69"/>
      <c r="R333" s="81">
        <f>[2]COD!D518</f>
        <v>58.4</v>
      </c>
      <c r="S333" s="69">
        <f>[2]氨氮!D518</f>
        <v>25.1</v>
      </c>
      <c r="T333" s="69"/>
      <c r="U333" s="69"/>
      <c r="V333" s="69"/>
      <c r="W333" s="69"/>
      <c r="X333" s="69"/>
      <c r="Y333" s="81">
        <f t="shared" si="9"/>
        <v>92.385919165580191</v>
      </c>
      <c r="Z333" s="90">
        <f>100*(I333-S333)/I333</f>
        <v>16.333333333333329</v>
      </c>
      <c r="AA333" s="90"/>
      <c r="AB333" s="90"/>
    </row>
    <row r="334" spans="2:28">
      <c r="B334" s="73">
        <v>43525</v>
      </c>
      <c r="C334" s="71">
        <f t="shared" si="11"/>
        <v>14.7</v>
      </c>
      <c r="D334" s="69"/>
      <c r="E334" s="74">
        <v>603.59900000000005</v>
      </c>
      <c r="F334" s="125">
        <v>6.44</v>
      </c>
      <c r="G334" s="74">
        <v>1747.63</v>
      </c>
      <c r="H334" s="74">
        <f>[2]COD!C519</f>
        <v>680</v>
      </c>
      <c r="I334" s="69">
        <f>[2]氨氮!C519</f>
        <v>28.4</v>
      </c>
      <c r="J334" s="69">
        <v>55.52</v>
      </c>
      <c r="K334" s="77">
        <f>J334-I334</f>
        <v>27.120000000000005</v>
      </c>
      <c r="L334" s="69">
        <f>'[2]NO2- NO3-'!H489</f>
        <v>0</v>
      </c>
      <c r="M334" s="69">
        <f>'[2]NO2- NO3-'!J489</f>
        <v>0.06</v>
      </c>
      <c r="N334" s="69">
        <f>I334+K334+L334+M334</f>
        <v>55.580000000000005</v>
      </c>
      <c r="O334" s="69">
        <v>1.754</v>
      </c>
      <c r="P334" s="69">
        <f>[2]磷酸!C488</f>
        <v>17.13</v>
      </c>
      <c r="Q334" s="69">
        <f>[2]pH!C488</f>
        <v>7.4</v>
      </c>
      <c r="R334" s="81">
        <f>[2]COD!D519</f>
        <v>53.6</v>
      </c>
      <c r="S334" s="69">
        <f>[2]氨氮!D519</f>
        <v>24.2</v>
      </c>
      <c r="T334" s="69">
        <v>29.22</v>
      </c>
      <c r="U334" s="69">
        <f>T334-S334</f>
        <v>5.0199999999999996</v>
      </c>
      <c r="V334" s="69">
        <f>'[2]NO2- NO3-'!I489</f>
        <v>0.06</v>
      </c>
      <c r="W334" s="69">
        <f>'[2]NO2- NO3-'!K489</f>
        <v>0.1</v>
      </c>
      <c r="X334" s="69">
        <f>S334+U334+V334+W334</f>
        <v>29.38</v>
      </c>
      <c r="Y334" s="81">
        <f t="shared" si="9"/>
        <v>92.117647058823522</v>
      </c>
      <c r="Z334" s="90">
        <f>100*(I334-S334)/I334</f>
        <v>14.788732394366196</v>
      </c>
      <c r="AA334" s="90">
        <f>(J334-T334)/J334*100</f>
        <v>47.370317002881848</v>
      </c>
      <c r="AB334" s="90"/>
    </row>
    <row r="335" spans="2:28">
      <c r="B335" s="73">
        <v>43526</v>
      </c>
      <c r="C335" s="71">
        <f t="shared" si="11"/>
        <v>14.7</v>
      </c>
      <c r="D335" s="69"/>
      <c r="E335" s="74">
        <v>645.03300000000002</v>
      </c>
      <c r="F335" s="125"/>
      <c r="G335" s="74"/>
      <c r="H335" s="74">
        <f>[2]COD!C520</f>
        <v>580</v>
      </c>
      <c r="I335" s="69"/>
      <c r="J335" s="71"/>
      <c r="K335" s="77"/>
      <c r="L335" s="69"/>
      <c r="M335" s="69"/>
      <c r="N335" s="69"/>
      <c r="O335" s="69">
        <v>3.2164999999999999</v>
      </c>
      <c r="P335" s="69"/>
      <c r="Q335" s="69"/>
      <c r="R335" s="81">
        <f>[2]COD!D520</f>
        <v>47.1</v>
      </c>
      <c r="S335" s="69">
        <f>[2]氨氮!D520</f>
        <v>27.7</v>
      </c>
      <c r="T335" s="69"/>
      <c r="U335" s="69"/>
      <c r="V335" s="69"/>
      <c r="W335" s="69"/>
      <c r="X335" s="69"/>
      <c r="Y335" s="81">
        <f t="shared" si="9"/>
        <v>91.879310344827587</v>
      </c>
      <c r="Z335" s="90"/>
      <c r="AA335" s="90"/>
      <c r="AB335" s="90"/>
    </row>
    <row r="336" spans="2:28">
      <c r="B336" s="73">
        <v>43527</v>
      </c>
      <c r="C336" s="71">
        <v>10.7</v>
      </c>
      <c r="D336" s="69"/>
      <c r="E336" s="74">
        <v>653.42600000000004</v>
      </c>
      <c r="F336" s="125"/>
      <c r="G336" s="74"/>
      <c r="H336" s="74">
        <f>[2]COD!C521</f>
        <v>936</v>
      </c>
      <c r="I336" s="69"/>
      <c r="J336" s="71"/>
      <c r="K336" s="77"/>
      <c r="L336" s="69"/>
      <c r="M336" s="69"/>
      <c r="N336" s="69"/>
      <c r="O336" s="69">
        <v>2.2409999999999997</v>
      </c>
      <c r="P336" s="69"/>
      <c r="Q336" s="69"/>
      <c r="R336" s="81">
        <f>[2]COD!D521</f>
        <v>67</v>
      </c>
      <c r="S336" s="69">
        <f>[2]氨氮!D521</f>
        <v>28.4</v>
      </c>
      <c r="T336" s="69"/>
      <c r="U336" s="69"/>
      <c r="V336" s="69"/>
      <c r="W336" s="69"/>
      <c r="X336" s="69"/>
      <c r="Y336" s="81">
        <f t="shared" si="9"/>
        <v>92.841880341880341</v>
      </c>
      <c r="Z336" s="90"/>
      <c r="AA336" s="90"/>
      <c r="AB336" s="90"/>
    </row>
    <row r="337" spans="2:28">
      <c r="B337" s="73">
        <v>43528</v>
      </c>
      <c r="C337" s="71">
        <v>10.7</v>
      </c>
      <c r="D337" s="69">
        <f>[2]pH!B491</f>
        <v>7.3</v>
      </c>
      <c r="E337" s="74">
        <v>575.10900000000004</v>
      </c>
      <c r="F337" s="125">
        <v>19.12</v>
      </c>
      <c r="G337" s="74">
        <v>391.5</v>
      </c>
      <c r="H337" s="74">
        <f>[2]COD!C522</f>
        <v>641</v>
      </c>
      <c r="I337" s="69">
        <f>[2]氨氮!C522</f>
        <v>35.299999999999997</v>
      </c>
      <c r="J337" s="69">
        <v>56.74</v>
      </c>
      <c r="K337" s="77">
        <f>J337-I337</f>
        <v>21.440000000000005</v>
      </c>
      <c r="L337" s="69">
        <f>'[2]NO2- NO3-'!H492</f>
        <v>0</v>
      </c>
      <c r="M337" s="69">
        <f>'[2]NO2- NO3-'!J492</f>
        <v>0.12</v>
      </c>
      <c r="N337" s="69">
        <f>I337+K337+L337+M337</f>
        <v>56.86</v>
      </c>
      <c r="O337" s="69">
        <v>2.7054999999999998</v>
      </c>
      <c r="P337" s="69">
        <f>[2]磷酸!C491</f>
        <v>102.56</v>
      </c>
      <c r="Q337" s="69">
        <f>[2]pH!C491</f>
        <v>7.5</v>
      </c>
      <c r="R337" s="81">
        <f>[2]COD!D522</f>
        <v>50.7</v>
      </c>
      <c r="S337" s="69">
        <f>[2]氨氮!D522</f>
        <v>32.5</v>
      </c>
      <c r="T337" s="69">
        <v>20.5</v>
      </c>
      <c r="U337" s="69">
        <f>T337-S337</f>
        <v>-12</v>
      </c>
      <c r="V337" s="69">
        <f>'[2]NO2- NO3-'!I492</f>
        <v>0</v>
      </c>
      <c r="W337" s="69">
        <f>'[2]NO2- NO3-'!K492</f>
        <v>0.11</v>
      </c>
      <c r="X337" s="69">
        <f>S337+U337+V337+W337</f>
        <v>20.61</v>
      </c>
      <c r="Y337" s="81">
        <f t="shared" si="9"/>
        <v>92.090483619344766</v>
      </c>
      <c r="Z337" s="90">
        <f>100*(I337-S337)/I337</f>
        <v>7.9320113314447518</v>
      </c>
      <c r="AA337" s="90">
        <f>(J337-T337)/J337*100</f>
        <v>63.870285512865706</v>
      </c>
      <c r="AB337" s="90"/>
    </row>
    <row r="338" spans="2:28">
      <c r="B338" s="73">
        <v>43529</v>
      </c>
      <c r="C338" s="71">
        <f>C337</f>
        <v>10.7</v>
      </c>
      <c r="D338" s="69"/>
      <c r="E338" s="74">
        <v>655.75599999999997</v>
      </c>
      <c r="F338" s="125">
        <v>20.57</v>
      </c>
      <c r="G338" s="74">
        <v>217.28</v>
      </c>
      <c r="H338" s="74">
        <f>[2]COD!C523</f>
        <v>684</v>
      </c>
      <c r="I338" s="69">
        <f>[2]氨氮!C523</f>
        <v>37.799999999999997</v>
      </c>
      <c r="J338" s="69"/>
      <c r="K338" s="77"/>
      <c r="L338" s="69"/>
      <c r="M338" s="69"/>
      <c r="N338" s="69"/>
      <c r="O338" s="69">
        <v>2.1820000000000004</v>
      </c>
      <c r="P338" s="69"/>
      <c r="Q338" s="69"/>
      <c r="R338" s="81">
        <f>[2]COD!D523</f>
        <v>41.8</v>
      </c>
      <c r="S338" s="69">
        <f>[2]氨氮!D523</f>
        <v>34.200000000000003</v>
      </c>
      <c r="T338" s="69"/>
      <c r="U338" s="69"/>
      <c r="V338" s="69"/>
      <c r="W338" s="69"/>
      <c r="X338" s="69"/>
      <c r="Y338" s="81">
        <f t="shared" si="9"/>
        <v>93.8888888888889</v>
      </c>
      <c r="Z338" s="90">
        <f>100*(I338-S338)/I338</f>
        <v>9.5238095238095095</v>
      </c>
      <c r="AA338" s="90"/>
      <c r="AB338" s="90"/>
    </row>
    <row r="339" spans="2:28">
      <c r="B339" s="73">
        <v>43530</v>
      </c>
      <c r="C339" s="69">
        <v>10</v>
      </c>
      <c r="D339" s="69"/>
      <c r="E339" s="74">
        <v>623.42999999999995</v>
      </c>
      <c r="F339" s="125">
        <v>15.79</v>
      </c>
      <c r="G339" s="74">
        <v>210.47</v>
      </c>
      <c r="H339" s="74">
        <f>[2]COD!C524</f>
        <v>1051</v>
      </c>
      <c r="I339" s="69">
        <f>[2]氨氮!C524</f>
        <v>36.1</v>
      </c>
      <c r="J339" s="69">
        <v>73.03</v>
      </c>
      <c r="K339" s="77">
        <f>J339-I339</f>
        <v>36.93</v>
      </c>
      <c r="L339" s="69">
        <f>'[2]NO2- NO3-'!H494</f>
        <v>0</v>
      </c>
      <c r="M339" s="69">
        <f>'[2]NO2- NO3-'!J494</f>
        <v>0.12</v>
      </c>
      <c r="N339" s="69">
        <f>I339+K339+L339+M339</f>
        <v>73.150000000000006</v>
      </c>
      <c r="O339" s="69">
        <v>1.9165000000000001</v>
      </c>
      <c r="P339" s="69">
        <f>[2]磷酸!C493</f>
        <v>2.14</v>
      </c>
      <c r="Q339" s="69">
        <f>[2]pH!C493</f>
        <v>7.5</v>
      </c>
      <c r="R339" s="81">
        <f>[2]COD!D524</f>
        <v>66.400000000000006</v>
      </c>
      <c r="S339" s="69">
        <f>[2]氨氮!D524</f>
        <v>35.4</v>
      </c>
      <c r="T339" s="69">
        <v>37.69</v>
      </c>
      <c r="U339" s="69">
        <f>T339-S339</f>
        <v>2.2899999999999991</v>
      </c>
      <c r="V339" s="69">
        <f>'[2]NO2- NO3-'!I494</f>
        <v>0</v>
      </c>
      <c r="W339" s="69">
        <f>'[2]NO2- NO3-'!K494</f>
        <v>0.17</v>
      </c>
      <c r="X339" s="69">
        <f>S339+U339+V339+W339</f>
        <v>37.86</v>
      </c>
      <c r="Y339" s="81">
        <f t="shared" si="9"/>
        <v>93.682207421503321</v>
      </c>
      <c r="Z339" s="90">
        <f>100*(I339-S339)/I339</f>
        <v>1.93905817174516</v>
      </c>
      <c r="AA339" s="90">
        <f>(J339-T339)/J339*100</f>
        <v>48.391072162125162</v>
      </c>
      <c r="AB339" s="90"/>
    </row>
    <row r="340" spans="2:28">
      <c r="B340" s="73">
        <v>43531</v>
      </c>
      <c r="C340" s="69">
        <v>10</v>
      </c>
      <c r="D340" s="69"/>
      <c r="E340" s="74">
        <v>700.81500000000005</v>
      </c>
      <c r="F340" s="125">
        <v>16.68</v>
      </c>
      <c r="G340" s="74">
        <v>103.36</v>
      </c>
      <c r="H340" s="74">
        <f>[2]COD!C525</f>
        <v>896</v>
      </c>
      <c r="I340" s="69">
        <f>[2]氨氮!C525</f>
        <v>33.9</v>
      </c>
      <c r="J340" s="69"/>
      <c r="K340" s="77"/>
      <c r="L340" s="69"/>
      <c r="M340" s="69"/>
      <c r="N340" s="69"/>
      <c r="O340" s="69">
        <v>2.4855</v>
      </c>
      <c r="P340" s="69"/>
      <c r="Q340" s="69"/>
      <c r="R340" s="81">
        <f>[2]COD!D525</f>
        <v>62.8</v>
      </c>
      <c r="S340" s="69">
        <f>[2]氨氮!D525</f>
        <v>40.200000000000003</v>
      </c>
      <c r="T340" s="69"/>
      <c r="U340" s="69"/>
      <c r="V340" s="69"/>
      <c r="W340" s="69"/>
      <c r="X340" s="69"/>
      <c r="Y340" s="81">
        <f t="shared" si="9"/>
        <v>92.991071428571431</v>
      </c>
      <c r="Z340" s="90">
        <f>100*(I340-S340)/I340</f>
        <v>-18.584070796460193</v>
      </c>
      <c r="AA340" s="90"/>
      <c r="AB340" s="90"/>
    </row>
    <row r="341" spans="2:28">
      <c r="B341" s="73">
        <v>43532</v>
      </c>
      <c r="C341" s="69">
        <v>10</v>
      </c>
      <c r="D341" s="69"/>
      <c r="E341" s="74">
        <v>915.94899999999996</v>
      </c>
      <c r="F341" s="125">
        <v>14.78</v>
      </c>
      <c r="G341" s="74">
        <v>88.31</v>
      </c>
      <c r="H341" s="74">
        <f>[2]COD!C526</f>
        <v>939</v>
      </c>
      <c r="I341" s="69">
        <f>[2]氨氮!C526</f>
        <v>36.4</v>
      </c>
      <c r="J341" s="69">
        <v>61.6</v>
      </c>
      <c r="K341" s="77">
        <f>J341-I341</f>
        <v>25.200000000000003</v>
      </c>
      <c r="L341" s="69">
        <f>'[2]NO2- NO3-'!H496</f>
        <v>0</v>
      </c>
      <c r="M341" s="69">
        <f>'[2]NO2- NO3-'!J496</f>
        <v>0.45</v>
      </c>
      <c r="N341" s="69">
        <f>I341+K341+L341+M341</f>
        <v>62.050000000000004</v>
      </c>
      <c r="O341" s="69">
        <v>1.972</v>
      </c>
      <c r="P341" s="69">
        <f>[2]磷酸!C495</f>
        <v>35.82</v>
      </c>
      <c r="Q341" s="69">
        <f>[2]pH!C495</f>
        <v>7.6</v>
      </c>
      <c r="R341" s="81">
        <f>[2]COD!D526</f>
        <v>57.4</v>
      </c>
      <c r="S341" s="69">
        <f>[2]氨氮!D526</f>
        <v>46.5</v>
      </c>
      <c r="T341" s="69">
        <v>52.06</v>
      </c>
      <c r="U341" s="69">
        <f>T341-S341</f>
        <v>5.5600000000000023</v>
      </c>
      <c r="V341" s="69">
        <f>'[2]NO2- NO3-'!I496</f>
        <v>0</v>
      </c>
      <c r="W341" s="69">
        <f>'[2]NO2- NO3-'!K496</f>
        <v>0.36</v>
      </c>
      <c r="X341" s="69">
        <f>S341+U341+V341+W341</f>
        <v>52.42</v>
      </c>
      <c r="Y341" s="81">
        <f t="shared" si="9"/>
        <v>93.887113951011713</v>
      </c>
      <c r="Z341" s="90">
        <f>100*(I341-S341)/I341</f>
        <v>-27.747252747252752</v>
      </c>
      <c r="AA341" s="90">
        <f>(J341-T341)/J341*100</f>
        <v>15.487012987012985</v>
      </c>
      <c r="AB341" s="90"/>
    </row>
    <row r="342" spans="2:28">
      <c r="B342" s="73">
        <v>43533</v>
      </c>
      <c r="C342" s="69">
        <v>10</v>
      </c>
      <c r="D342" s="69"/>
      <c r="E342" s="74">
        <v>1131.52</v>
      </c>
      <c r="F342" s="125"/>
      <c r="G342" s="74"/>
      <c r="H342" s="74">
        <f>[2]COD!C527</f>
        <v>852</v>
      </c>
      <c r="I342" s="69"/>
      <c r="J342" s="69"/>
      <c r="K342" s="77"/>
      <c r="L342" s="69"/>
      <c r="M342" s="69"/>
      <c r="N342" s="69"/>
      <c r="O342" s="69">
        <v>1.7949999999999999</v>
      </c>
      <c r="P342" s="69"/>
      <c r="Q342" s="69"/>
      <c r="R342" s="81">
        <f>[2]COD!D527</f>
        <v>57.1</v>
      </c>
      <c r="S342" s="69">
        <f>[2]氨氮!D527</f>
        <v>43.7</v>
      </c>
      <c r="T342" s="69"/>
      <c r="U342" s="69"/>
      <c r="V342" s="69"/>
      <c r="W342" s="69"/>
      <c r="X342" s="69"/>
      <c r="Y342" s="81">
        <f t="shared" si="9"/>
        <v>93.298122065727696</v>
      </c>
      <c r="Z342" s="90"/>
      <c r="AA342" s="90"/>
      <c r="AB342" s="90"/>
    </row>
    <row r="343" spans="2:28">
      <c r="B343" s="73">
        <v>43534</v>
      </c>
      <c r="C343" s="69">
        <v>8.8000000000000007</v>
      </c>
      <c r="D343" s="69"/>
      <c r="E343" s="74">
        <v>1233.43</v>
      </c>
      <c r="F343" s="126"/>
      <c r="G343" s="74"/>
      <c r="H343" s="74">
        <f>[2]COD!C528</f>
        <v>871</v>
      </c>
      <c r="I343" s="69"/>
      <c r="J343" s="69"/>
      <c r="K343" s="77"/>
      <c r="L343" s="69"/>
      <c r="M343" s="69"/>
      <c r="N343" s="69"/>
      <c r="O343" s="69">
        <v>2.052</v>
      </c>
      <c r="P343" s="69"/>
      <c r="Q343" s="69"/>
      <c r="R343" s="81">
        <f>[2]COD!D528</f>
        <v>41.9</v>
      </c>
      <c r="S343" s="69">
        <f>[2]氨氮!D528</f>
        <v>30</v>
      </c>
      <c r="T343" s="69"/>
      <c r="U343" s="69"/>
      <c r="V343" s="69"/>
      <c r="W343" s="69"/>
      <c r="X343" s="69"/>
      <c r="Y343" s="81">
        <f t="shared" si="9"/>
        <v>95.189437428243409</v>
      </c>
      <c r="Z343" s="90"/>
      <c r="AA343" s="90"/>
      <c r="AB343" s="90"/>
    </row>
    <row r="344" spans="2:28">
      <c r="B344" s="73">
        <v>43535</v>
      </c>
      <c r="C344" s="69">
        <v>8.8000000000000007</v>
      </c>
      <c r="D344" s="69">
        <f>[2]pH!B498</f>
        <v>7.9</v>
      </c>
      <c r="E344" s="74">
        <v>1273.8800000000001</v>
      </c>
      <c r="F344" s="88">
        <v>15.02</v>
      </c>
      <c r="G344" s="74">
        <v>60.44</v>
      </c>
      <c r="H344" s="74">
        <f>[2]COD!C529</f>
        <v>1019</v>
      </c>
      <c r="I344" s="69">
        <f>[2]氨氮!C529</f>
        <v>22.2</v>
      </c>
      <c r="J344" s="69">
        <v>37.69</v>
      </c>
      <c r="K344" s="77">
        <f>J344-I344</f>
        <v>15.489999999999998</v>
      </c>
      <c r="L344" s="69">
        <f>'[2]NO2- NO3-'!H499</f>
        <v>0</v>
      </c>
      <c r="M344" s="69">
        <f>'[2]NO2- NO3-'!J499</f>
        <v>0.51</v>
      </c>
      <c r="N344" s="69">
        <f>I344+K344+L344+M344</f>
        <v>38.199999999999996</v>
      </c>
      <c r="O344" s="69">
        <v>2.7010000000000001</v>
      </c>
      <c r="P344" s="69">
        <f>[2]磷酸!C498</f>
        <v>23.61</v>
      </c>
      <c r="Q344" s="69">
        <f>[2]pH!C498</f>
        <v>7.4</v>
      </c>
      <c r="R344" s="81">
        <f>[2]COD!D529</f>
        <v>54</v>
      </c>
      <c r="S344" s="69">
        <f>[2]氨氮!D529</f>
        <v>31.1</v>
      </c>
      <c r="T344" s="69">
        <v>37.69</v>
      </c>
      <c r="U344" s="69">
        <f>T344-S344</f>
        <v>6.5899999999999963</v>
      </c>
      <c r="V344" s="69">
        <f>'[2]NO2- NO3-'!I499</f>
        <v>0</v>
      </c>
      <c r="W344" s="69">
        <f>'[2]NO2- NO3-'!K499</f>
        <v>0.31</v>
      </c>
      <c r="X344" s="69">
        <f>S344+U344+V344+W344</f>
        <v>38</v>
      </c>
      <c r="Y344" s="81">
        <f t="shared" si="9"/>
        <v>94.700686947988217</v>
      </c>
      <c r="Z344" s="90">
        <f>100*(I344-S344)/I344</f>
        <v>-40.090090090090101</v>
      </c>
      <c r="AA344" s="90">
        <f>(J344-T344)/J344*100</f>
        <v>0</v>
      </c>
      <c r="AB344" s="90"/>
    </row>
    <row r="345" spans="2:28">
      <c r="B345" s="73">
        <v>43536</v>
      </c>
      <c r="C345" s="69">
        <v>10</v>
      </c>
      <c r="D345" s="69"/>
      <c r="E345" s="74">
        <v>615.56899999999996</v>
      </c>
      <c r="F345" s="88">
        <v>9.85</v>
      </c>
      <c r="G345" s="74">
        <v>70.069999999999993</v>
      </c>
      <c r="H345" s="74">
        <f>[2]COD!C530</f>
        <v>875</v>
      </c>
      <c r="I345" s="69">
        <f>[2]氨氮!C530</f>
        <v>25.8</v>
      </c>
      <c r="J345" s="69"/>
      <c r="K345" s="77"/>
      <c r="L345" s="69"/>
      <c r="M345" s="69"/>
      <c r="N345" s="69"/>
      <c r="O345" s="69">
        <v>2.851</v>
      </c>
      <c r="P345" s="69"/>
      <c r="Q345" s="69"/>
      <c r="R345" s="81">
        <f>[2]COD!D530</f>
        <v>56.6</v>
      </c>
      <c r="S345" s="69">
        <f>[2]氨氮!D530</f>
        <v>28.4</v>
      </c>
      <c r="T345" s="69"/>
      <c r="U345" s="69"/>
      <c r="V345" s="69"/>
      <c r="W345" s="69"/>
      <c r="X345" s="69"/>
      <c r="Y345" s="81">
        <f t="shared" si="9"/>
        <v>93.531428571428563</v>
      </c>
      <c r="Z345" s="90">
        <f>100*(I345-S345)/I345</f>
        <v>-10.077519379844952</v>
      </c>
      <c r="AA345" s="90"/>
      <c r="AB345" s="90"/>
    </row>
    <row r="346" spans="2:28">
      <c r="B346" s="73">
        <v>43537</v>
      </c>
      <c r="C346" s="69">
        <v>10</v>
      </c>
      <c r="D346" s="69"/>
      <c r="E346" s="74">
        <v>660.17399999999998</v>
      </c>
      <c r="F346" s="88">
        <v>4.87</v>
      </c>
      <c r="G346" s="74">
        <v>17.39</v>
      </c>
      <c r="H346" s="74">
        <f>[2]COD!C531</f>
        <v>695</v>
      </c>
      <c r="I346" s="69">
        <f>[2]氨氮!C531</f>
        <v>23.6</v>
      </c>
      <c r="J346" s="69">
        <v>42.17</v>
      </c>
      <c r="K346" s="77">
        <f>J346-I346</f>
        <v>18.57</v>
      </c>
      <c r="L346" s="69">
        <f>'[2]NO2- NO3-'!H501</f>
        <v>0</v>
      </c>
      <c r="M346" s="69">
        <f>'[2]NO2- NO3-'!J501</f>
        <v>0</v>
      </c>
      <c r="N346" s="69">
        <f>I346+K346+L346+M346</f>
        <v>42.17</v>
      </c>
      <c r="O346" s="69">
        <v>2.5049999999999999</v>
      </c>
      <c r="P346" s="69">
        <f>[2]磷酸!C500</f>
        <v>11.85</v>
      </c>
      <c r="Q346" s="69">
        <f>[2]pH!C500</f>
        <v>7.3</v>
      </c>
      <c r="R346" s="81">
        <f>[2]COD!D531</f>
        <v>82.1</v>
      </c>
      <c r="S346" s="69">
        <f>[2]氨氮!D531</f>
        <v>24.9</v>
      </c>
      <c r="T346" s="69">
        <v>34.700000000000003</v>
      </c>
      <c r="U346" s="69">
        <f>T346-S346</f>
        <v>9.8000000000000043</v>
      </c>
      <c r="V346" s="69">
        <f>'[2]NO2- NO3-'!I501</f>
        <v>0</v>
      </c>
      <c r="W346" s="69">
        <f>'[2]NO2- NO3-'!K501</f>
        <v>0.09</v>
      </c>
      <c r="X346" s="69">
        <f>S346+U346+V346+W346</f>
        <v>34.790000000000006</v>
      </c>
      <c r="Y346" s="81">
        <f t="shared" si="9"/>
        <v>88.187050359712231</v>
      </c>
      <c r="Z346" s="90">
        <f>100*(I346-S346)/I346</f>
        <v>-5.5084745762711744</v>
      </c>
      <c r="AA346" s="90">
        <f>(J346-T346)/J346*100</f>
        <v>17.714014702395065</v>
      </c>
      <c r="AB346" s="90"/>
    </row>
    <row r="347" spans="2:28">
      <c r="B347" s="73">
        <v>43538</v>
      </c>
      <c r="C347" s="71">
        <v>9.4</v>
      </c>
      <c r="D347" s="69"/>
      <c r="E347" s="74">
        <v>804.20399999999995</v>
      </c>
      <c r="F347" s="88">
        <v>5.75</v>
      </c>
      <c r="G347" s="74">
        <v>43.73</v>
      </c>
      <c r="H347" s="74">
        <f>[2]COD!C532</f>
        <v>848</v>
      </c>
      <c r="I347" s="69">
        <f>[2]氨氮!C532</f>
        <v>24.6</v>
      </c>
      <c r="J347" s="69"/>
      <c r="K347" s="77"/>
      <c r="L347" s="69"/>
      <c r="M347" s="69"/>
      <c r="N347" s="69"/>
      <c r="O347" s="69">
        <v>2.41</v>
      </c>
      <c r="P347" s="69"/>
      <c r="Q347" s="69"/>
      <c r="R347" s="81">
        <f>[2]COD!D532</f>
        <v>80.400000000000006</v>
      </c>
      <c r="S347" s="69">
        <f>[2]氨氮!D532</f>
        <v>25.2</v>
      </c>
      <c r="T347" s="69"/>
      <c r="U347" s="69"/>
      <c r="V347" s="69"/>
      <c r="W347" s="69"/>
      <c r="X347" s="69"/>
      <c r="Y347" s="81">
        <f t="shared" si="9"/>
        <v>90.518867924528308</v>
      </c>
      <c r="Z347" s="90">
        <f>100*(I347-S347)/I347</f>
        <v>-2.4390243902438935</v>
      </c>
      <c r="AA347" s="90"/>
      <c r="AB347" s="90"/>
    </row>
    <row r="348" spans="2:28">
      <c r="B348" s="73">
        <v>43539</v>
      </c>
      <c r="C348" s="71">
        <v>9.4</v>
      </c>
      <c r="D348" s="69"/>
      <c r="E348" s="95">
        <v>2272.41</v>
      </c>
      <c r="F348" s="88">
        <v>9.3000000000000007</v>
      </c>
      <c r="G348" s="74">
        <v>32.6</v>
      </c>
      <c r="H348" s="74">
        <f>[2]COD!C533</f>
        <v>958</v>
      </c>
      <c r="I348" s="69">
        <f>[2]氨氮!C533</f>
        <v>33.1</v>
      </c>
      <c r="J348" s="69">
        <v>50.1</v>
      </c>
      <c r="K348" s="77">
        <f>J348-I348</f>
        <v>17</v>
      </c>
      <c r="L348" s="69">
        <f>'[2]NO2- NO3-'!H503</f>
        <v>0</v>
      </c>
      <c r="M348" s="69">
        <f>'[2]NO2- NO3-'!J503</f>
        <v>0.1</v>
      </c>
      <c r="N348" s="69">
        <f>I348+K348+L348+M348</f>
        <v>50.2</v>
      </c>
      <c r="O348" s="69">
        <v>2.2130000000000001</v>
      </c>
      <c r="P348" s="69">
        <f>[2]磷酸!C502</f>
        <v>12.88</v>
      </c>
      <c r="Q348" s="69">
        <f>[2]pH!C502</f>
        <v>7.2</v>
      </c>
      <c r="R348" s="81">
        <f>[2]COD!D533</f>
        <v>52.2</v>
      </c>
      <c r="S348" s="69">
        <f>[2]氨氮!D533</f>
        <v>25.7</v>
      </c>
      <c r="T348" s="69">
        <v>30.7</v>
      </c>
      <c r="U348" s="69">
        <f>T348-S348</f>
        <v>5</v>
      </c>
      <c r="V348" s="69">
        <f>'[2]NO2- NO3-'!I503</f>
        <v>0</v>
      </c>
      <c r="W348" s="69">
        <f>'[2]NO2- NO3-'!K503</f>
        <v>0.17</v>
      </c>
      <c r="X348" s="69">
        <f>S348+U348+V348+W348</f>
        <v>30.87</v>
      </c>
      <c r="Y348" s="81">
        <f t="shared" si="9"/>
        <v>94.551148225469731</v>
      </c>
      <c r="Z348" s="90">
        <f>100*(I348-S348)/I348</f>
        <v>22.356495468277952</v>
      </c>
      <c r="AA348" s="90">
        <f>(J348-T348)/J348*100</f>
        <v>38.722554890219563</v>
      </c>
      <c r="AB348" s="90"/>
    </row>
    <row r="349" spans="2:28">
      <c r="B349" s="73">
        <v>43540</v>
      </c>
      <c r="C349" s="71">
        <v>9.4</v>
      </c>
      <c r="D349" s="69"/>
      <c r="E349" s="95">
        <v>2434.0500000000002</v>
      </c>
      <c r="F349" s="88"/>
      <c r="G349" s="74"/>
      <c r="H349" s="74">
        <f>[2]COD!C534</f>
        <v>832</v>
      </c>
      <c r="I349" s="69"/>
      <c r="J349" s="69"/>
      <c r="K349" s="77"/>
      <c r="L349" s="69"/>
      <c r="M349" s="69"/>
      <c r="N349" s="69"/>
      <c r="O349" s="69">
        <v>2.04</v>
      </c>
      <c r="P349" s="69"/>
      <c r="Q349" s="69"/>
      <c r="R349" s="81">
        <f>[2]COD!D534</f>
        <v>42.7</v>
      </c>
      <c r="S349" s="69">
        <f>[2]氨氮!D534</f>
        <v>25.3</v>
      </c>
      <c r="T349" s="69"/>
      <c r="U349" s="69"/>
      <c r="V349" s="69"/>
      <c r="W349" s="69"/>
      <c r="X349" s="69"/>
      <c r="Y349" s="81">
        <f t="shared" si="9"/>
        <v>94.867788461538467</v>
      </c>
      <c r="Z349" s="90"/>
      <c r="AA349" s="90"/>
      <c r="AB349" s="90"/>
    </row>
    <row r="350" spans="2:28">
      <c r="B350" s="73">
        <v>43541</v>
      </c>
      <c r="C350" s="71">
        <v>9.4</v>
      </c>
      <c r="D350" s="69"/>
      <c r="E350" s="95">
        <v>2584</v>
      </c>
      <c r="F350" s="88"/>
      <c r="G350" s="74"/>
      <c r="H350" s="74">
        <f>[2]COD!C535</f>
        <v>875</v>
      </c>
      <c r="I350" s="69"/>
      <c r="J350" s="69"/>
      <c r="K350" s="77"/>
      <c r="L350" s="69"/>
      <c r="M350" s="69"/>
      <c r="N350" s="69"/>
      <c r="O350" s="69">
        <v>2.1319999999999997</v>
      </c>
      <c r="P350" s="69"/>
      <c r="Q350" s="69"/>
      <c r="R350" s="81">
        <f>[2]COD!D535</f>
        <v>45.3</v>
      </c>
      <c r="S350" s="69">
        <f>[2]氨氮!D535</f>
        <v>30</v>
      </c>
      <c r="T350" s="69"/>
      <c r="U350" s="69"/>
      <c r="V350" s="69"/>
      <c r="W350" s="69"/>
      <c r="X350" s="69"/>
      <c r="Y350" s="81">
        <f t="shared" si="9"/>
        <v>94.82285714285716</v>
      </c>
      <c r="Z350" s="90"/>
      <c r="AA350" s="90"/>
      <c r="AB350" s="90"/>
    </row>
    <row r="351" spans="2:28">
      <c r="B351" s="73">
        <v>43542</v>
      </c>
      <c r="C351" s="71">
        <v>9.4</v>
      </c>
      <c r="D351" s="69">
        <f>[2]pH!B505</f>
        <v>9.4</v>
      </c>
      <c r="E351" s="95">
        <v>2459.5</v>
      </c>
      <c r="F351" s="88">
        <v>17.2</v>
      </c>
      <c r="G351" s="74">
        <v>147.5</v>
      </c>
      <c r="H351" s="74">
        <f>[2]COD!C536</f>
        <v>836</v>
      </c>
      <c r="I351" s="69">
        <f>[2]氨氮!C536</f>
        <v>31.6</v>
      </c>
      <c r="J351" s="69">
        <v>52.6</v>
      </c>
      <c r="K351" s="77">
        <f>J351-I351</f>
        <v>21</v>
      </c>
      <c r="L351" s="69">
        <f>'[2]NO2- NO3-'!H506</f>
        <v>0</v>
      </c>
      <c r="M351" s="69">
        <f>'[2]NO2- NO3-'!J506</f>
        <v>0.13</v>
      </c>
      <c r="N351" s="69">
        <f>I351+K351+L351+M351</f>
        <v>52.730000000000004</v>
      </c>
      <c r="O351" s="69">
        <v>2.1789999999999998</v>
      </c>
      <c r="P351" s="69">
        <f>[2]磷酸!C505</f>
        <v>33.67</v>
      </c>
      <c r="Q351" s="69">
        <f>[2]pH!C505</f>
        <v>7.6</v>
      </c>
      <c r="R351" s="81">
        <f>[2]COD!D536</f>
        <v>42.3</v>
      </c>
      <c r="S351" s="69">
        <f>[2]氨氮!D536</f>
        <v>28.6</v>
      </c>
      <c r="T351" s="69">
        <v>34.799999999999997</v>
      </c>
      <c r="U351" s="69">
        <f>T351-S351</f>
        <v>6.1999999999999957</v>
      </c>
      <c r="V351" s="69">
        <f>'[2]NO2- NO3-'!I506</f>
        <v>0</v>
      </c>
      <c r="W351" s="69">
        <f>'[2]NO2- NO3-'!K506</f>
        <v>0.15</v>
      </c>
      <c r="X351" s="69">
        <f>S351+U351+V351+W351</f>
        <v>34.949999999999996</v>
      </c>
      <c r="Y351" s="81">
        <f t="shared" ref="Y351:Y414" si="12">(H351-R351)/H351*100</f>
        <v>94.940191387559807</v>
      </c>
      <c r="Z351" s="90">
        <f>100*(I351-S351)/I351</f>
        <v>9.4936708860759484</v>
      </c>
      <c r="AA351" s="90">
        <f>(J351-T351)/J351*100</f>
        <v>33.840304182509513</v>
      </c>
      <c r="AB351" s="90"/>
    </row>
    <row r="352" spans="2:28">
      <c r="B352" s="73">
        <v>43543</v>
      </c>
      <c r="C352" s="71">
        <v>9.4</v>
      </c>
      <c r="D352" s="69"/>
      <c r="E352" s="95">
        <v>2178.1999999999998</v>
      </c>
      <c r="F352" s="88">
        <v>18.399999999999999</v>
      </c>
      <c r="G352" s="74">
        <v>208.15</v>
      </c>
      <c r="H352" s="74">
        <f>[2]COD!C537</f>
        <v>821</v>
      </c>
      <c r="I352" s="69">
        <f>[2]氨氮!C537</f>
        <v>24.2</v>
      </c>
      <c r="J352" s="69"/>
      <c r="K352" s="77"/>
      <c r="L352" s="69"/>
      <c r="M352" s="69"/>
      <c r="N352" s="69"/>
      <c r="O352" s="69">
        <v>2.3265000000000002</v>
      </c>
      <c r="P352" s="69"/>
      <c r="Q352" s="69"/>
      <c r="R352" s="81">
        <f>[2]COD!D537</f>
        <v>42.2</v>
      </c>
      <c r="S352" s="69">
        <f>[2]氨氮!D537</f>
        <v>28.6</v>
      </c>
      <c r="T352" s="69"/>
      <c r="U352" s="69"/>
      <c r="V352" s="69"/>
      <c r="W352" s="69"/>
      <c r="X352" s="69"/>
      <c r="Y352" s="81">
        <f t="shared" si="12"/>
        <v>94.859926918392205</v>
      </c>
      <c r="Z352" s="90">
        <f>100*(I352-S352)/I352</f>
        <v>-18.181818181818191</v>
      </c>
      <c r="AA352" s="90"/>
      <c r="AB352" s="90"/>
    </row>
    <row r="353" spans="2:28">
      <c r="B353" s="73">
        <v>43544</v>
      </c>
      <c r="C353" s="71">
        <v>7.4</v>
      </c>
      <c r="D353" s="69"/>
      <c r="E353" s="95">
        <v>2039.19</v>
      </c>
      <c r="F353" s="88">
        <v>25.34</v>
      </c>
      <c r="G353" s="74">
        <v>52.66</v>
      </c>
      <c r="H353" s="74">
        <f>[2]COD!C538</f>
        <v>1263</v>
      </c>
      <c r="I353" s="69">
        <f>[2]氨氮!C538</f>
        <v>28.4</v>
      </c>
      <c r="J353" s="69">
        <v>47.89</v>
      </c>
      <c r="K353" s="77">
        <f>J353-I353</f>
        <v>19.490000000000002</v>
      </c>
      <c r="L353" s="69">
        <f>'[2]NO2- NO3-'!H508</f>
        <v>0</v>
      </c>
      <c r="M353" s="69">
        <f>'[2]NO2- NO3-'!J508</f>
        <v>0.23</v>
      </c>
      <c r="N353" s="69">
        <f>I353+K353+L353+M353</f>
        <v>48.12</v>
      </c>
      <c r="O353" s="69">
        <v>1.9040000000000001</v>
      </c>
      <c r="P353" s="69">
        <f>[2]磷酸!C507</f>
        <v>23.76</v>
      </c>
      <c r="Q353" s="69">
        <f>[2]pH!C507</f>
        <v>7.4</v>
      </c>
      <c r="R353" s="81">
        <f>[2]COD!D538</f>
        <v>44.2</v>
      </c>
      <c r="S353" s="69">
        <f>[2]氨氮!D538</f>
        <v>27.6</v>
      </c>
      <c r="T353" s="69">
        <v>34.700000000000003</v>
      </c>
      <c r="U353" s="69">
        <f>T353-S353</f>
        <v>7.1000000000000014</v>
      </c>
      <c r="V353" s="69">
        <f>'[2]NO2- NO3-'!I508</f>
        <v>0</v>
      </c>
      <c r="W353" s="69">
        <f>'[2]NO2- NO3-'!K508</f>
        <v>0.55000000000000004</v>
      </c>
      <c r="X353" s="69">
        <f>S353+U353+V353+W353</f>
        <v>35.25</v>
      </c>
      <c r="Y353" s="81">
        <f t="shared" si="12"/>
        <v>96.50039588281868</v>
      </c>
      <c r="Z353" s="90">
        <f>100*(I353-S353)/I353</f>
        <v>2.8169014084506943</v>
      </c>
      <c r="AA353" s="90">
        <f>(J353-T353)/J353*100</f>
        <v>27.542284401754014</v>
      </c>
      <c r="AB353" s="90"/>
    </row>
    <row r="354" spans="2:28">
      <c r="B354" s="73">
        <v>43545</v>
      </c>
      <c r="C354" s="71">
        <v>9.4</v>
      </c>
      <c r="D354" s="69"/>
      <c r="E354" s="95">
        <v>2035.8</v>
      </c>
      <c r="F354" s="88">
        <v>19.48</v>
      </c>
      <c r="G354" s="74">
        <v>71.16</v>
      </c>
      <c r="H354" s="74">
        <f>[2]COD!C539</f>
        <v>935</v>
      </c>
      <c r="I354" s="69">
        <f>[2]氨氮!C539</f>
        <v>33.200000000000003</v>
      </c>
      <c r="J354" s="69"/>
      <c r="K354" s="77"/>
      <c r="L354" s="69"/>
      <c r="M354" s="69"/>
      <c r="N354" s="69"/>
      <c r="O354" s="69">
        <v>0.93450000000000011</v>
      </c>
      <c r="P354" s="69"/>
      <c r="Q354" s="69"/>
      <c r="R354" s="81">
        <f>[2]COD!D539</f>
        <v>42.8</v>
      </c>
      <c r="S354" s="69">
        <f>[2]氨氮!D539</f>
        <v>27.6</v>
      </c>
      <c r="T354" s="69"/>
      <c r="U354" s="69"/>
      <c r="V354" s="69"/>
      <c r="W354" s="69"/>
      <c r="X354" s="69"/>
      <c r="Y354" s="81">
        <f t="shared" si="12"/>
        <v>95.422459893048128</v>
      </c>
      <c r="Z354" s="90">
        <f>100*(I354-S354)/I354</f>
        <v>16.867469879518076</v>
      </c>
      <c r="AA354" s="90"/>
      <c r="AB354" s="90"/>
    </row>
    <row r="355" spans="2:28">
      <c r="B355" s="73">
        <v>43546</v>
      </c>
      <c r="C355" s="71">
        <v>9.4</v>
      </c>
      <c r="D355" s="69"/>
      <c r="E355" s="95">
        <v>2013.98</v>
      </c>
      <c r="F355" s="88">
        <v>18.8</v>
      </c>
      <c r="G355" s="74">
        <v>86.68</v>
      </c>
      <c r="H355" s="74">
        <f>[2]COD!C540</f>
        <v>679</v>
      </c>
      <c r="I355" s="69">
        <f>[2]氨氮!C540</f>
        <v>25.8</v>
      </c>
      <c r="J355" s="69">
        <v>52.25</v>
      </c>
      <c r="K355" s="77">
        <f>J355-I355</f>
        <v>26.45</v>
      </c>
      <c r="L355" s="69">
        <f>'[2]NO2- NO3-'!H510</f>
        <v>0</v>
      </c>
      <c r="M355" s="69">
        <f>'[2]NO2- NO3-'!J510</f>
        <v>0.19</v>
      </c>
      <c r="N355" s="69">
        <f>I355+K355+L355+M355</f>
        <v>52.44</v>
      </c>
      <c r="O355" s="69">
        <v>1.375</v>
      </c>
      <c r="P355" s="69">
        <f>[2]磷酸!C509</f>
        <v>9.98</v>
      </c>
      <c r="Q355" s="69">
        <f>[2]pH!C509</f>
        <v>7.6</v>
      </c>
      <c r="R355" s="81">
        <f>[2]COD!D540</f>
        <v>78</v>
      </c>
      <c r="S355" s="69">
        <f>[2]氨氮!D540</f>
        <v>29.8</v>
      </c>
      <c r="T355" s="69">
        <v>37.69</v>
      </c>
      <c r="U355" s="69">
        <f>T355-S355</f>
        <v>7.889999999999997</v>
      </c>
      <c r="V355" s="69">
        <f>'[2]NO2- NO3-'!I510</f>
        <v>0</v>
      </c>
      <c r="W355" s="69">
        <f>'[2]NO2- NO3-'!K510</f>
        <v>0.51</v>
      </c>
      <c r="X355" s="69">
        <f>S355+U355+V355+W355</f>
        <v>38.199999999999996</v>
      </c>
      <c r="Y355" s="81">
        <f t="shared" si="12"/>
        <v>88.512518409425624</v>
      </c>
      <c r="Z355" s="90">
        <f>100*(I355-S355)/I355</f>
        <v>-15.503875968992247</v>
      </c>
      <c r="AA355" s="90">
        <f>(J355-T355)/J355*100</f>
        <v>27.866028708133978</v>
      </c>
      <c r="AB355" s="90"/>
    </row>
    <row r="356" spans="2:28">
      <c r="B356" s="73">
        <v>43547</v>
      </c>
      <c r="C356" s="71">
        <v>10.7</v>
      </c>
      <c r="D356" s="69"/>
      <c r="E356" s="74">
        <v>2143</v>
      </c>
      <c r="F356" s="88"/>
      <c r="G356" s="74"/>
      <c r="H356" s="74">
        <f>[2]COD!C541</f>
        <v>888</v>
      </c>
      <c r="I356" s="69"/>
      <c r="J356" s="69"/>
      <c r="K356" s="77"/>
      <c r="L356" s="69"/>
      <c r="M356" s="69"/>
      <c r="N356" s="69"/>
      <c r="O356" s="69">
        <v>1.554</v>
      </c>
      <c r="P356" s="69"/>
      <c r="Q356" s="69"/>
      <c r="R356" s="81">
        <f>[2]COD!D541</f>
        <v>48.1</v>
      </c>
      <c r="S356" s="69">
        <f>[2]氨氮!D541</f>
        <v>30</v>
      </c>
      <c r="T356" s="69"/>
      <c r="U356" s="69"/>
      <c r="V356" s="69"/>
      <c r="W356" s="69"/>
      <c r="X356" s="69"/>
      <c r="Y356" s="81">
        <f t="shared" si="12"/>
        <v>94.583333333333329</v>
      </c>
      <c r="Z356" s="90"/>
      <c r="AA356" s="90"/>
      <c r="AB356" s="90"/>
    </row>
    <row r="357" spans="2:28">
      <c r="B357" s="73">
        <v>43548</v>
      </c>
      <c r="C357" s="71">
        <v>10.7</v>
      </c>
      <c r="D357" s="69"/>
      <c r="E357" s="74">
        <v>2218</v>
      </c>
      <c r="F357" s="88"/>
      <c r="G357" s="74"/>
      <c r="H357" s="74">
        <f>[2]COD!C542</f>
        <v>816</v>
      </c>
      <c r="I357" s="69"/>
      <c r="J357" s="69"/>
      <c r="K357" s="77"/>
      <c r="L357" s="69"/>
      <c r="M357" s="69"/>
      <c r="N357" s="69"/>
      <c r="O357" s="69">
        <v>1.8514999999999999</v>
      </c>
      <c r="P357" s="69"/>
      <c r="Q357" s="69"/>
      <c r="R357" s="81">
        <f>[2]COD!D542</f>
        <v>39.6</v>
      </c>
      <c r="S357" s="69">
        <f>[2]氨氮!D542</f>
        <v>29.2</v>
      </c>
      <c r="T357" s="69"/>
      <c r="U357" s="69"/>
      <c r="V357" s="69"/>
      <c r="W357" s="69"/>
      <c r="X357" s="69"/>
      <c r="Y357" s="81">
        <f t="shared" si="12"/>
        <v>95.147058823529406</v>
      </c>
      <c r="Z357" s="90"/>
      <c r="AA357" s="90"/>
      <c r="AB357" s="90"/>
    </row>
    <row r="358" spans="2:28">
      <c r="B358" s="73">
        <v>43549</v>
      </c>
      <c r="C358" s="71">
        <v>9.4</v>
      </c>
      <c r="D358" s="69">
        <f>[2]pH!B512</f>
        <v>7.4</v>
      </c>
      <c r="E358" s="74">
        <v>2294</v>
      </c>
      <c r="F358" s="88">
        <v>8.5500000000000007</v>
      </c>
      <c r="G358" s="74">
        <v>332.56</v>
      </c>
      <c r="H358" s="74">
        <f>[2]COD!C543</f>
        <v>819</v>
      </c>
      <c r="I358" s="69">
        <f>[2]氨氮!C543</f>
        <v>21.3</v>
      </c>
      <c r="J358" s="77">
        <v>27.69</v>
      </c>
      <c r="K358" s="77">
        <f>J358-I358</f>
        <v>6.3900000000000006</v>
      </c>
      <c r="L358" s="69">
        <f>'[2]NO2- NO3-'!H513</f>
        <v>0</v>
      </c>
      <c r="M358" s="69">
        <f>'[2]NO2- NO3-'!J513</f>
        <v>0.18</v>
      </c>
      <c r="N358" s="69">
        <f>I358+K358+L358+M358</f>
        <v>27.87</v>
      </c>
      <c r="O358" s="69">
        <v>2.2015000000000002</v>
      </c>
      <c r="P358" s="69">
        <f>[2]磷酸!C512</f>
        <v>16.53</v>
      </c>
      <c r="Q358" s="69">
        <f>[2]pH!C512</f>
        <v>7.4</v>
      </c>
      <c r="R358" s="81">
        <f>[2]COD!D543</f>
        <v>37.299999999999997</v>
      </c>
      <c r="S358" s="69">
        <f>[2]氨氮!D543</f>
        <v>26.4</v>
      </c>
      <c r="T358" s="69">
        <v>28.57</v>
      </c>
      <c r="U358" s="69">
        <f>T358-S358</f>
        <v>2.1700000000000017</v>
      </c>
      <c r="V358" s="69">
        <f>'[2]NO2- NO3-'!I513</f>
        <v>0</v>
      </c>
      <c r="W358" s="69">
        <f>'[2]NO2- NO3-'!K513</f>
        <v>0.52</v>
      </c>
      <c r="X358" s="69">
        <f>S358+U358+V358+W358</f>
        <v>29.09</v>
      </c>
      <c r="Y358" s="81">
        <f t="shared" si="12"/>
        <v>95.445665445665455</v>
      </c>
      <c r="Z358" s="90">
        <f>100*(I358-S358)/I358</f>
        <v>-23.943661971830974</v>
      </c>
      <c r="AA358" s="90"/>
      <c r="AB358" s="90"/>
    </row>
    <row r="359" spans="2:28">
      <c r="B359" s="73">
        <v>43550</v>
      </c>
      <c r="C359" s="71">
        <f>C358</f>
        <v>9.4</v>
      </c>
      <c r="D359" s="69"/>
      <c r="E359" s="74">
        <v>2285</v>
      </c>
      <c r="F359" s="88">
        <v>9.18</v>
      </c>
      <c r="G359" s="74">
        <v>45.67</v>
      </c>
      <c r="H359" s="74">
        <f>[2]COD!C544</f>
        <v>598</v>
      </c>
      <c r="I359" s="69">
        <f>[2]氨氮!C544</f>
        <v>25.8</v>
      </c>
      <c r="J359" s="88"/>
      <c r="K359" s="77"/>
      <c r="L359" s="69"/>
      <c r="M359" s="69"/>
      <c r="N359" s="69"/>
      <c r="O359" s="77">
        <v>2.0369999999999999</v>
      </c>
      <c r="P359" s="69"/>
      <c r="Q359" s="69"/>
      <c r="R359" s="81">
        <f>[2]COD!D544</f>
        <v>41.6</v>
      </c>
      <c r="S359" s="69">
        <f>[2]氨氮!D544</f>
        <v>28.8</v>
      </c>
      <c r="T359" s="69"/>
      <c r="U359" s="69"/>
      <c r="V359" s="69"/>
      <c r="W359" s="69"/>
      <c r="X359" s="69"/>
      <c r="Y359" s="81">
        <f t="shared" si="12"/>
        <v>93.043478260869563</v>
      </c>
      <c r="Z359" s="90">
        <f>100*(I359-S359)/I359</f>
        <v>-11.627906976744185</v>
      </c>
      <c r="AA359" s="90"/>
      <c r="AB359" s="90"/>
    </row>
    <row r="360" spans="2:28">
      <c r="B360" s="73">
        <v>43551</v>
      </c>
      <c r="C360" s="71">
        <f>C359</f>
        <v>9.4</v>
      </c>
      <c r="D360" s="69"/>
      <c r="E360" s="74">
        <v>2168</v>
      </c>
      <c r="F360" s="88">
        <v>8.31</v>
      </c>
      <c r="G360" s="74">
        <v>139.31</v>
      </c>
      <c r="H360" s="74">
        <f>[2]COD!C545</f>
        <v>628</v>
      </c>
      <c r="I360" s="69">
        <f>[2]氨氮!C545</f>
        <v>24.5</v>
      </c>
      <c r="J360" s="77">
        <v>43.67</v>
      </c>
      <c r="K360" s="77">
        <f>J360-I360</f>
        <v>19.170000000000002</v>
      </c>
      <c r="L360" s="69">
        <f>'[2]NO2- NO3-'!H515</f>
        <v>0</v>
      </c>
      <c r="M360" s="69">
        <f>'[2]NO2- NO3-'!J515</f>
        <v>0.23</v>
      </c>
      <c r="N360" s="69">
        <f>I360+K360+L360+M360</f>
        <v>43.9</v>
      </c>
      <c r="O360" s="77">
        <v>2.1915</v>
      </c>
      <c r="P360" s="69">
        <f>[2]磷酸!C514</f>
        <v>0</v>
      </c>
      <c r="Q360" s="69">
        <f>[2]pH!C514</f>
        <v>7.3</v>
      </c>
      <c r="R360" s="81">
        <f>[2]COD!D545</f>
        <v>52.5</v>
      </c>
      <c r="S360" s="69">
        <f>[2]氨氮!D545</f>
        <v>27</v>
      </c>
      <c r="T360" s="69">
        <v>31.71</v>
      </c>
      <c r="U360" s="69">
        <f>T360-S360</f>
        <v>4.7100000000000009</v>
      </c>
      <c r="V360" s="69">
        <f>'[2]NO2- NO3-'!I515</f>
        <v>0.11</v>
      </c>
      <c r="W360" s="69">
        <f>'[2]NO2- NO3-'!K515</f>
        <v>0.95</v>
      </c>
      <c r="X360" s="69">
        <f>S360+U360+V360+W360</f>
        <v>32.770000000000003</v>
      </c>
      <c r="Y360" s="81">
        <f t="shared" si="12"/>
        <v>91.640127388535035</v>
      </c>
      <c r="Z360" s="90">
        <f>100*(I360-S360)/I360</f>
        <v>-10.204081632653061</v>
      </c>
      <c r="AA360" s="90">
        <f>(J360-T360)/J360*100</f>
        <v>27.387222349438979</v>
      </c>
      <c r="AB360" s="90"/>
    </row>
    <row r="361" spans="2:28">
      <c r="B361" s="73">
        <v>43552</v>
      </c>
      <c r="C361" s="71">
        <f>C360</f>
        <v>9.4</v>
      </c>
      <c r="D361" s="69"/>
      <c r="E361" s="74">
        <v>2108</v>
      </c>
      <c r="F361" s="88">
        <v>8.52</v>
      </c>
      <c r="G361" s="74">
        <v>166.21</v>
      </c>
      <c r="H361" s="74">
        <f>[2]COD!C546</f>
        <v>836</v>
      </c>
      <c r="I361" s="69">
        <f>[2]氨氮!C546</f>
        <v>25.8</v>
      </c>
      <c r="J361" s="77"/>
      <c r="K361" s="77"/>
      <c r="L361" s="69"/>
      <c r="M361" s="69"/>
      <c r="N361" s="69"/>
      <c r="O361" s="77">
        <v>2.3725000000000001</v>
      </c>
      <c r="P361" s="69"/>
      <c r="Q361" s="69"/>
      <c r="R361" s="81">
        <f>[2]COD!D546</f>
        <v>40.299999999999997</v>
      </c>
      <c r="S361" s="69">
        <f>[2]氨氮!D546</f>
        <v>26.6</v>
      </c>
      <c r="T361" s="69"/>
      <c r="U361" s="69"/>
      <c r="V361" s="69"/>
      <c r="W361" s="69"/>
      <c r="X361" s="69"/>
      <c r="Y361" s="81">
        <f t="shared" si="12"/>
        <v>95.179425837320579</v>
      </c>
      <c r="Z361" s="90">
        <f>100*(I361-S361)/I361</f>
        <v>-3.1007751937984525</v>
      </c>
      <c r="AA361" s="90"/>
      <c r="AB361" s="90"/>
    </row>
    <row r="362" spans="2:28">
      <c r="B362" s="73">
        <v>43553</v>
      </c>
      <c r="C362" s="71">
        <f>C361</f>
        <v>9.4</v>
      </c>
      <c r="D362" s="69"/>
      <c r="E362" s="74">
        <v>2036</v>
      </c>
      <c r="F362" s="88">
        <v>11.33</v>
      </c>
      <c r="G362" s="74">
        <v>526.92999999999995</v>
      </c>
      <c r="H362" s="74">
        <f>[2]COD!C547</f>
        <v>692</v>
      </c>
      <c r="I362" s="69">
        <f>[2]氨氮!C547</f>
        <v>21.7</v>
      </c>
      <c r="J362" s="77">
        <v>45.83</v>
      </c>
      <c r="K362" s="77">
        <f>J362-I362</f>
        <v>24.13</v>
      </c>
      <c r="L362" s="69">
        <f>'[2]NO2- NO3-'!H517</f>
        <v>0</v>
      </c>
      <c r="M362" s="69">
        <f>'[2]NO2- NO3-'!J517</f>
        <v>0.41</v>
      </c>
      <c r="N362" s="69">
        <f>I362+K362+L362+M362</f>
        <v>46.239999999999995</v>
      </c>
      <c r="O362" s="77">
        <v>2.2000000000000002</v>
      </c>
      <c r="P362" s="69">
        <f>[2]磷酸!C516</f>
        <v>17.27</v>
      </c>
      <c r="Q362" s="69">
        <f>[2]pH!C516</f>
        <v>7.5</v>
      </c>
      <c r="R362" s="81">
        <f>[2]COD!D547</f>
        <v>39.6</v>
      </c>
      <c r="S362" s="69">
        <f>[2]氨氮!D547</f>
        <v>22.8</v>
      </c>
      <c r="T362" s="69">
        <v>30.9</v>
      </c>
      <c r="U362" s="69">
        <f>T362-S362</f>
        <v>8.0999999999999979</v>
      </c>
      <c r="V362" s="69">
        <f>'[2]NO2- NO3-'!I517</f>
        <v>0</v>
      </c>
      <c r="W362" s="69">
        <f>'[2]NO2- NO3-'!K517</f>
        <v>2.21</v>
      </c>
      <c r="X362" s="69">
        <f>S362+U362+V362+W362</f>
        <v>33.11</v>
      </c>
      <c r="Y362" s="81">
        <f t="shared" si="12"/>
        <v>94.277456647398836</v>
      </c>
      <c r="Z362" s="90">
        <f>100*(I362-S362)/I362</f>
        <v>-5.0691244239631406</v>
      </c>
      <c r="AA362" s="90">
        <f>(J362-T362)/J362*100</f>
        <v>32.576914684704342</v>
      </c>
      <c r="AB362" s="90"/>
    </row>
    <row r="363" spans="2:28">
      <c r="B363" s="73">
        <v>43554</v>
      </c>
      <c r="C363" s="71">
        <f t="shared" ref="C363:C372" si="13">C362</f>
        <v>9.4</v>
      </c>
      <c r="D363" s="69"/>
      <c r="E363" s="74">
        <v>1959</v>
      </c>
      <c r="F363" s="88"/>
      <c r="G363" s="74"/>
      <c r="H363" s="74">
        <f>[2]COD!C548</f>
        <v>687</v>
      </c>
      <c r="I363" s="69"/>
      <c r="J363" s="69"/>
      <c r="K363" s="77"/>
      <c r="L363" s="69"/>
      <c r="M363" s="69"/>
      <c r="N363" s="69"/>
      <c r="O363" s="77">
        <v>2.2290000000000001</v>
      </c>
      <c r="P363" s="69"/>
      <c r="Q363" s="69"/>
      <c r="R363" s="81">
        <f>[2]COD!D548</f>
        <v>34.1</v>
      </c>
      <c r="S363" s="69">
        <f>[2]氨氮!D548</f>
        <v>24.1</v>
      </c>
      <c r="T363" s="69"/>
      <c r="U363" s="69"/>
      <c r="V363" s="69"/>
      <c r="W363" s="69"/>
      <c r="X363" s="69"/>
      <c r="Y363" s="81">
        <f t="shared" si="12"/>
        <v>95.036390101892295</v>
      </c>
      <c r="Z363" s="90"/>
      <c r="AA363" s="90"/>
      <c r="AB363" s="90"/>
    </row>
    <row r="364" spans="2:28">
      <c r="B364" s="73">
        <v>43555</v>
      </c>
      <c r="C364" s="71">
        <f t="shared" si="13"/>
        <v>9.4</v>
      </c>
      <c r="D364" s="69"/>
      <c r="E364" s="74">
        <v>2047</v>
      </c>
      <c r="F364" s="88"/>
      <c r="G364" s="74"/>
      <c r="H364" s="74">
        <f>[2]COD!C549</f>
        <v>796</v>
      </c>
      <c r="I364" s="69"/>
      <c r="J364" s="69"/>
      <c r="K364" s="77"/>
      <c r="L364" s="69"/>
      <c r="M364" s="69"/>
      <c r="N364" s="69"/>
      <c r="O364" s="77">
        <v>2.056</v>
      </c>
      <c r="P364" s="69"/>
      <c r="Q364" s="69"/>
      <c r="R364" s="81">
        <f>[2]COD!D549</f>
        <v>41.3</v>
      </c>
      <c r="S364" s="69">
        <f>[2]氨氮!D549</f>
        <v>23.9</v>
      </c>
      <c r="T364" s="69"/>
      <c r="U364" s="69"/>
      <c r="V364" s="69"/>
      <c r="W364" s="69"/>
      <c r="X364" s="69"/>
      <c r="Y364" s="81">
        <f t="shared" si="12"/>
        <v>94.811557788944739</v>
      </c>
      <c r="Z364" s="90"/>
      <c r="AA364" s="90"/>
      <c r="AB364" s="90"/>
    </row>
    <row r="365" spans="2:28">
      <c r="B365" s="73">
        <v>43556</v>
      </c>
      <c r="C365" s="71">
        <f t="shared" si="13"/>
        <v>9.4</v>
      </c>
      <c r="D365" s="69">
        <f>[2]pH!B519</f>
        <v>6.5</v>
      </c>
      <c r="E365" s="74">
        <v>1990.46</v>
      </c>
      <c r="F365" s="88">
        <v>11.06</v>
      </c>
      <c r="G365" s="74">
        <v>93.46</v>
      </c>
      <c r="H365" s="74">
        <f>[2]COD!C550</f>
        <v>847</v>
      </c>
      <c r="I365" s="69">
        <f>[2]氨氮!C550</f>
        <v>17.5</v>
      </c>
      <c r="J365" s="69">
        <v>30.5</v>
      </c>
      <c r="K365" s="77">
        <f>J365-I365</f>
        <v>13</v>
      </c>
      <c r="L365" s="69">
        <f>'[2]NO2- NO3-'!H520</f>
        <v>0</v>
      </c>
      <c r="M365" s="69">
        <f>'[2]NO2- NO3-'!J520</f>
        <v>0.26</v>
      </c>
      <c r="N365" s="69">
        <f>I365+K365+L365+M365</f>
        <v>30.76</v>
      </c>
      <c r="O365" s="77">
        <v>2.6595</v>
      </c>
      <c r="P365" s="69">
        <f>[2]磷酸!C519</f>
        <v>0</v>
      </c>
      <c r="Q365" s="69">
        <f>[2]pH!C519</f>
        <v>7.9</v>
      </c>
      <c r="R365" s="81">
        <f>[2]COD!D550</f>
        <v>36.799999999999997</v>
      </c>
      <c r="S365" s="69">
        <f>[2]氨氮!D550</f>
        <v>23.5</v>
      </c>
      <c r="T365" s="69">
        <v>26.59</v>
      </c>
      <c r="U365" s="69">
        <f>T365-S365</f>
        <v>3.09</v>
      </c>
      <c r="V365" s="69">
        <f>'[2]NO2- NO3-'!I520</f>
        <v>0.28000000000000003</v>
      </c>
      <c r="W365" s="69">
        <f>'[2]NO2- NO3-'!K520</f>
        <v>1.66</v>
      </c>
      <c r="X365" s="69">
        <f>S365+U365+V365+W365</f>
        <v>28.53</v>
      </c>
      <c r="Y365" s="81">
        <f t="shared" si="12"/>
        <v>95.655253837072024</v>
      </c>
      <c r="Z365" s="90">
        <f>100*(I365-S365)/I365</f>
        <v>-34.285714285714285</v>
      </c>
      <c r="AA365" s="90">
        <f>(J365-T365)/J365*100</f>
        <v>12.819672131147541</v>
      </c>
      <c r="AB365" s="90"/>
    </row>
    <row r="366" spans="2:28">
      <c r="B366" s="73">
        <v>43557</v>
      </c>
      <c r="C366" s="71">
        <f t="shared" si="13"/>
        <v>9.4</v>
      </c>
      <c r="D366" s="69"/>
      <c r="E366" s="74">
        <v>1945.42</v>
      </c>
      <c r="F366" s="88">
        <v>17.760000000000002</v>
      </c>
      <c r="G366" s="74">
        <v>99.51</v>
      </c>
      <c r="H366" s="74">
        <f>[2]COD!C551</f>
        <v>923</v>
      </c>
      <c r="I366" s="69">
        <f>[2]氨氮!C551</f>
        <v>24.7</v>
      </c>
      <c r="J366" s="87"/>
      <c r="K366" s="77"/>
      <c r="L366" s="69"/>
      <c r="M366" s="69"/>
      <c r="N366" s="69"/>
      <c r="O366" s="96">
        <v>2.1515</v>
      </c>
      <c r="P366" s="69"/>
      <c r="Q366" s="69"/>
      <c r="R366" s="81">
        <f>[2]COD!D551</f>
        <v>45.6</v>
      </c>
      <c r="S366" s="69">
        <f>[2]氨氮!D551</f>
        <v>18.399999999999999</v>
      </c>
      <c r="T366" s="87"/>
      <c r="U366" s="69"/>
      <c r="V366" s="69"/>
      <c r="W366" s="69"/>
      <c r="X366" s="69"/>
      <c r="Y366" s="81">
        <f t="shared" si="12"/>
        <v>95.059588299024909</v>
      </c>
      <c r="Z366" s="90">
        <f>100*(I366-S366)/I366</f>
        <v>25.506072874493931</v>
      </c>
      <c r="AA366" s="90"/>
      <c r="AB366" s="90"/>
    </row>
    <row r="367" spans="2:28">
      <c r="B367" s="73">
        <v>43558</v>
      </c>
      <c r="C367" s="71">
        <f t="shared" si="13"/>
        <v>9.4</v>
      </c>
      <c r="D367" s="69"/>
      <c r="E367" s="74">
        <v>1884.6</v>
      </c>
      <c r="F367" s="88">
        <v>24.42</v>
      </c>
      <c r="G367" s="74">
        <v>137.57</v>
      </c>
      <c r="H367" s="74">
        <f>[2]COD!C552</f>
        <v>749</v>
      </c>
      <c r="I367" s="69">
        <f>[2]氨氮!C552</f>
        <v>31.3</v>
      </c>
      <c r="J367" s="69">
        <v>47.33</v>
      </c>
      <c r="K367" s="77">
        <f>J367-I367</f>
        <v>16.029999999999998</v>
      </c>
      <c r="L367" s="69">
        <f>'[2]NO2- NO3-'!H522</f>
        <v>0</v>
      </c>
      <c r="M367" s="69">
        <f>'[2]NO2- NO3-'!J522</f>
        <v>0.11</v>
      </c>
      <c r="N367" s="69">
        <f>I367+K367+L367+M367</f>
        <v>47.44</v>
      </c>
      <c r="O367" s="96">
        <v>1.9729999999999999</v>
      </c>
      <c r="P367" s="69">
        <f>[2]磷酸!C521</f>
        <v>0.14000000000000001</v>
      </c>
      <c r="Q367" s="69">
        <f>[2]pH!C521</f>
        <v>7.5</v>
      </c>
      <c r="R367" s="81">
        <f>[2]COD!D552</f>
        <v>43.6</v>
      </c>
      <c r="S367" s="69">
        <f>[2]氨氮!D552</f>
        <v>15.5</v>
      </c>
      <c r="T367" s="69">
        <v>18.739999999999998</v>
      </c>
      <c r="U367" s="69">
        <f>T367-S367</f>
        <v>3.2399999999999984</v>
      </c>
      <c r="V367" s="69">
        <f>'[2]NO2- NO3-'!I522</f>
        <v>0</v>
      </c>
      <c r="W367" s="69">
        <f>'[2]NO2- NO3-'!K522</f>
        <v>3.24</v>
      </c>
      <c r="X367" s="69">
        <f>S367+U367+V367+W367</f>
        <v>21.979999999999997</v>
      </c>
      <c r="Y367" s="81">
        <f t="shared" si="12"/>
        <v>94.178905206942588</v>
      </c>
      <c r="Z367" s="90">
        <f>100*(I367-S367)/I367</f>
        <v>50.47923322683706</v>
      </c>
      <c r="AA367" s="90">
        <f>(J367-T367)/J367*100</f>
        <v>60.405662370589475</v>
      </c>
      <c r="AB367" s="90"/>
    </row>
    <row r="368" spans="2:28">
      <c r="B368" s="73">
        <v>43559</v>
      </c>
      <c r="C368" s="71">
        <f t="shared" si="13"/>
        <v>9.4</v>
      </c>
      <c r="D368" s="69"/>
      <c r="E368" s="74">
        <v>1863.43</v>
      </c>
      <c r="F368" s="88">
        <v>27.28</v>
      </c>
      <c r="G368" s="74">
        <v>272.91000000000003</v>
      </c>
      <c r="H368" s="74">
        <f>[2]COD!C553</f>
        <v>780</v>
      </c>
      <c r="I368" s="69">
        <f>[2]氨氮!C553</f>
        <v>54.8</v>
      </c>
      <c r="J368" s="69"/>
      <c r="K368" s="77"/>
      <c r="L368" s="69"/>
      <c r="M368" s="69"/>
      <c r="N368" s="69"/>
      <c r="O368" s="77">
        <v>1.8545</v>
      </c>
      <c r="P368" s="69"/>
      <c r="Q368" s="69"/>
      <c r="R368" s="81">
        <f>[2]COD!D553</f>
        <v>38.5</v>
      </c>
      <c r="S368" s="69">
        <f>[2]氨氮!D553</f>
        <v>17.899999999999999</v>
      </c>
      <c r="T368" s="69"/>
      <c r="U368" s="69"/>
      <c r="V368" s="69"/>
      <c r="W368" s="69"/>
      <c r="X368" s="69"/>
      <c r="Y368" s="81">
        <f t="shared" si="12"/>
        <v>95.064102564102555</v>
      </c>
      <c r="Z368" s="90">
        <f>100*(I368-S368)/I368</f>
        <v>67.335766423357668</v>
      </c>
      <c r="AA368" s="90"/>
      <c r="AB368" s="90"/>
    </row>
    <row r="369" spans="2:28">
      <c r="B369" s="73">
        <v>43560</v>
      </c>
      <c r="C369" s="71">
        <f t="shared" si="13"/>
        <v>9.4</v>
      </c>
      <c r="D369" s="69"/>
      <c r="E369" s="74">
        <v>1917.85</v>
      </c>
      <c r="F369" s="88">
        <v>18.39</v>
      </c>
      <c r="G369" s="88">
        <v>267.95</v>
      </c>
      <c r="H369" s="74">
        <f>[2]COD!C554</f>
        <v>780</v>
      </c>
      <c r="I369" s="69">
        <f>[2]氨氮!C554</f>
        <v>30.1</v>
      </c>
      <c r="J369" s="69">
        <v>56.93</v>
      </c>
      <c r="K369" s="77">
        <f>J369-I369</f>
        <v>26.83</v>
      </c>
      <c r="L369" s="69">
        <f>'[2]NO2- NO3-'!H524</f>
        <v>0</v>
      </c>
      <c r="M369" s="69">
        <f>'[2]NO2- NO3-'!J524</f>
        <v>0.05</v>
      </c>
      <c r="N369" s="69">
        <f>I369+K369+L369+M369</f>
        <v>56.98</v>
      </c>
      <c r="O369" s="77">
        <v>1.8420000000000001</v>
      </c>
      <c r="P369" s="69">
        <f>[2]磷酸!C523</f>
        <v>0</v>
      </c>
      <c r="Q369" s="69">
        <f>[2]pH!C523</f>
        <v>7.2</v>
      </c>
      <c r="R369" s="81">
        <f>[2]COD!D554</f>
        <v>50.6</v>
      </c>
      <c r="S369" s="69">
        <f>[2]氨氮!D554</f>
        <v>5</v>
      </c>
      <c r="T369" s="69">
        <v>7.81</v>
      </c>
      <c r="U369" s="69">
        <f>T369-S369</f>
        <v>2.8099999999999996</v>
      </c>
      <c r="V369" s="69">
        <f>'[2]NO2- NO3-'!I524</f>
        <v>5.59</v>
      </c>
      <c r="W369" s="69">
        <f>'[2]NO2- NO3-'!K524</f>
        <v>2.37</v>
      </c>
      <c r="X369" s="69">
        <f>S369+U369+V369+W369</f>
        <v>15.77</v>
      </c>
      <c r="Y369" s="81">
        <f t="shared" si="12"/>
        <v>93.512820512820511</v>
      </c>
      <c r="Z369" s="90">
        <f>100*(I369-S369)/I369</f>
        <v>83.388704318936874</v>
      </c>
      <c r="AA369" s="90">
        <f>(J369-T369)/J369*100</f>
        <v>86.28139820832601</v>
      </c>
      <c r="AB369" s="90"/>
    </row>
    <row r="370" spans="2:28">
      <c r="B370" s="73">
        <v>43561</v>
      </c>
      <c r="C370" s="87">
        <v>10.1</v>
      </c>
      <c r="D370" s="69"/>
      <c r="E370" s="74">
        <v>1938.56</v>
      </c>
      <c r="F370" s="88"/>
      <c r="G370" s="127"/>
      <c r="H370" s="74">
        <f>[2]COD!C555</f>
        <v>727</v>
      </c>
      <c r="I370" s="69"/>
      <c r="J370" s="69"/>
      <c r="K370" s="77"/>
      <c r="L370" s="69"/>
      <c r="M370" s="69"/>
      <c r="N370" s="69"/>
      <c r="O370" s="77">
        <v>1.9794999999999998</v>
      </c>
      <c r="P370" s="69"/>
      <c r="Q370" s="69"/>
      <c r="R370" s="81">
        <f>[2]COD!D555</f>
        <v>45.3</v>
      </c>
      <c r="S370" s="69">
        <f>[2]氨氮!D555</f>
        <v>0.4</v>
      </c>
      <c r="T370" s="69"/>
      <c r="U370" s="69"/>
      <c r="V370" s="69"/>
      <c r="W370" s="69"/>
      <c r="X370" s="69"/>
      <c r="Y370" s="81">
        <f t="shared" si="12"/>
        <v>93.768913342503453</v>
      </c>
      <c r="Z370" s="90"/>
      <c r="AA370" s="90"/>
      <c r="AB370" s="90"/>
    </row>
    <row r="371" spans="2:28">
      <c r="B371" s="73">
        <v>43562</v>
      </c>
      <c r="C371" s="71">
        <v>9.4</v>
      </c>
      <c r="D371" s="69"/>
      <c r="E371" s="74">
        <v>2059.5500000000002</v>
      </c>
      <c r="F371" s="88"/>
      <c r="G371" s="127"/>
      <c r="H371" s="74">
        <f>[2]COD!C556</f>
        <v>842</v>
      </c>
      <c r="I371" s="69"/>
      <c r="J371" s="69"/>
      <c r="K371" s="77"/>
      <c r="L371" s="69"/>
      <c r="M371" s="69"/>
      <c r="N371" s="69"/>
      <c r="O371" s="77">
        <v>2.0499999999999998</v>
      </c>
      <c r="P371" s="69"/>
      <c r="Q371" s="69"/>
      <c r="R371" s="81">
        <f>[2]COD!D556</f>
        <v>43.3</v>
      </c>
      <c r="S371" s="69">
        <f>[2]氨氮!D556</f>
        <v>0.3</v>
      </c>
      <c r="T371" s="69"/>
      <c r="U371" s="69"/>
      <c r="V371" s="69"/>
      <c r="W371" s="69"/>
      <c r="X371" s="69"/>
      <c r="Y371" s="81">
        <f t="shared" si="12"/>
        <v>94.85748218527317</v>
      </c>
      <c r="Z371" s="90"/>
      <c r="AA371" s="90"/>
      <c r="AB371" s="90"/>
    </row>
    <row r="372" spans="2:28">
      <c r="B372" s="73">
        <v>43563</v>
      </c>
      <c r="C372" s="71">
        <f t="shared" si="13"/>
        <v>9.4</v>
      </c>
      <c r="D372" s="69">
        <f>[2]pH!B526</f>
        <v>7.6</v>
      </c>
      <c r="E372" s="74">
        <v>2094</v>
      </c>
      <c r="F372" s="88">
        <v>12.77</v>
      </c>
      <c r="G372" s="88">
        <v>95.18</v>
      </c>
      <c r="H372" s="74">
        <f>[2]COD!C557</f>
        <v>569</v>
      </c>
      <c r="I372" s="69">
        <f>[2]氨氮!C557</f>
        <v>14.5</v>
      </c>
      <c r="J372" s="69">
        <v>40.68</v>
      </c>
      <c r="K372" s="77">
        <f>J372-I372</f>
        <v>26.18</v>
      </c>
      <c r="L372" s="69">
        <f>'[2]NO2- NO3-'!H527</f>
        <v>0</v>
      </c>
      <c r="M372" s="69">
        <f>'[2]NO2- NO3-'!J527</f>
        <v>0.09</v>
      </c>
      <c r="N372" s="69">
        <f>I372+K372+L372+M372</f>
        <v>40.770000000000003</v>
      </c>
      <c r="O372" s="77">
        <v>2.2355</v>
      </c>
      <c r="P372" s="69">
        <f>[2]磷酸!C526</f>
        <v>16.850000000000001</v>
      </c>
      <c r="Q372" s="69">
        <f>[2]pH!C526</f>
        <v>7.4</v>
      </c>
      <c r="R372" s="81">
        <f>[2]COD!D557</f>
        <v>32.9</v>
      </c>
      <c r="S372" s="69">
        <f>[2]氨氮!D557</f>
        <v>0.1</v>
      </c>
      <c r="T372" s="69">
        <v>3.33</v>
      </c>
      <c r="U372" s="69">
        <f>T372-S372</f>
        <v>3.23</v>
      </c>
      <c r="V372" s="69">
        <f>'[2]NO2- NO3-'!I527</f>
        <v>0</v>
      </c>
      <c r="W372" s="69">
        <f>'[2]NO2- NO3-'!K527</f>
        <v>1.87</v>
      </c>
      <c r="X372" s="69">
        <f>S372+U372+V372+W372</f>
        <v>5.2</v>
      </c>
      <c r="Y372" s="81">
        <f t="shared" si="12"/>
        <v>94.217926186291749</v>
      </c>
      <c r="Z372" s="90">
        <f>100*(I372-S372)/I372</f>
        <v>99.310344827586206</v>
      </c>
      <c r="AA372" s="90">
        <f>(J372-T372)/J372*100</f>
        <v>91.814159292035399</v>
      </c>
      <c r="AB372" s="90"/>
    </row>
    <row r="373" spans="2:28">
      <c r="B373" s="73">
        <v>43564</v>
      </c>
      <c r="C373" s="87">
        <v>9.4</v>
      </c>
      <c r="D373" s="69"/>
      <c r="E373" s="74">
        <v>2036</v>
      </c>
      <c r="F373" s="88">
        <v>11.79</v>
      </c>
      <c r="G373" s="88">
        <v>101.45</v>
      </c>
      <c r="H373" s="74">
        <f>[2]COD!C558</f>
        <v>713</v>
      </c>
      <c r="I373" s="69">
        <f>[2]氨氮!C558</f>
        <v>20.399999999999999</v>
      </c>
      <c r="J373" s="69"/>
      <c r="K373" s="77"/>
      <c r="L373" s="69"/>
      <c r="M373" s="69"/>
      <c r="N373" s="69"/>
      <c r="O373" s="77">
        <v>2.0449999999999999</v>
      </c>
      <c r="P373" s="69"/>
      <c r="Q373" s="69"/>
      <c r="R373" s="81">
        <f>[2]COD!D558</f>
        <v>45.6</v>
      </c>
      <c r="S373" s="69">
        <f>[2]氨氮!D558</f>
        <v>0.3</v>
      </c>
      <c r="T373" s="69"/>
      <c r="U373" s="69"/>
      <c r="V373" s="69"/>
      <c r="W373" s="69"/>
      <c r="X373" s="69"/>
      <c r="Y373" s="81">
        <f t="shared" si="12"/>
        <v>93.604488078541365</v>
      </c>
      <c r="Z373" s="90">
        <f>100*(I373-S373)/I373</f>
        <v>98.529411764705884</v>
      </c>
      <c r="AA373" s="90"/>
      <c r="AB373" s="90"/>
    </row>
    <row r="374" spans="2:28">
      <c r="B374" s="73">
        <v>43565</v>
      </c>
      <c r="C374" s="69">
        <v>10</v>
      </c>
      <c r="D374" s="69"/>
      <c r="E374" s="74">
        <v>2047.68</v>
      </c>
      <c r="F374" s="88">
        <v>11.3</v>
      </c>
      <c r="G374" s="88">
        <v>76.7</v>
      </c>
      <c r="H374" s="74">
        <f>[2]COD!C559</f>
        <v>625</v>
      </c>
      <c r="I374" s="69">
        <f>[2]氨氮!C559</f>
        <v>25.1</v>
      </c>
      <c r="J374" s="69">
        <v>45.16</v>
      </c>
      <c r="K374" s="77">
        <f>J374-I374</f>
        <v>20.059999999999995</v>
      </c>
      <c r="L374" s="69">
        <f>'[2]NO2- NO3-'!H529</f>
        <v>0</v>
      </c>
      <c r="M374" s="69">
        <f>'[2]NO2- NO3-'!J529</f>
        <v>0.1</v>
      </c>
      <c r="N374" s="69">
        <f>I374+K374+L374+M374</f>
        <v>45.26</v>
      </c>
      <c r="O374" s="77">
        <v>2.3174999999999999</v>
      </c>
      <c r="P374" s="69">
        <f>[2]磷酸!C528</f>
        <v>0</v>
      </c>
      <c r="Q374" s="69">
        <f>[2]pH!C528</f>
        <v>7.3</v>
      </c>
      <c r="R374" s="81">
        <f>[2]COD!D559</f>
        <v>33.299999999999997</v>
      </c>
      <c r="S374" s="69">
        <f>[2]氨氮!D559</f>
        <v>0.2</v>
      </c>
      <c r="T374" s="69">
        <v>3.04</v>
      </c>
      <c r="U374" s="69">
        <f>T374-S374</f>
        <v>2.84</v>
      </c>
      <c r="V374" s="69">
        <f>'[2]NO2- NO3-'!I529</f>
        <v>0</v>
      </c>
      <c r="W374" s="69">
        <f>'[2]NO2- NO3-'!K529</f>
        <v>15.6</v>
      </c>
      <c r="X374" s="69">
        <f>S374+U374+V374+W374</f>
        <v>18.64</v>
      </c>
      <c r="Y374" s="81">
        <f t="shared" si="12"/>
        <v>94.672000000000011</v>
      </c>
      <c r="Z374" s="90">
        <f>100*(I374-S374)/I374</f>
        <v>99.20318725099601</v>
      </c>
      <c r="AA374" s="90">
        <f>(J374-T374)/J374*100</f>
        <v>93.268379096545615</v>
      </c>
      <c r="AB374" s="90"/>
    </row>
    <row r="375" spans="2:28">
      <c r="B375" s="73">
        <v>43566</v>
      </c>
      <c r="C375" s="69">
        <v>10</v>
      </c>
      <c r="D375" s="69"/>
      <c r="E375" s="74">
        <v>2028.46</v>
      </c>
      <c r="F375" s="88">
        <v>18.63</v>
      </c>
      <c r="G375" s="88">
        <v>40.18</v>
      </c>
      <c r="H375" s="74">
        <f>[2]COD!C560</f>
        <v>727</v>
      </c>
      <c r="I375" s="69">
        <f>[2]氨氮!C560</f>
        <v>26.2</v>
      </c>
      <c r="J375" s="69"/>
      <c r="K375" s="77"/>
      <c r="L375" s="69"/>
      <c r="M375" s="69"/>
      <c r="N375" s="69">
        <f>I375+K375+L375+M375</f>
        <v>26.2</v>
      </c>
      <c r="O375" s="77">
        <v>2.9684999999999997</v>
      </c>
      <c r="P375" s="69"/>
      <c r="Q375" s="69"/>
      <c r="R375" s="81">
        <f>[2]COD!D560</f>
        <v>28.9</v>
      </c>
      <c r="S375" s="69">
        <f>[2]氨氮!D560</f>
        <v>0.1</v>
      </c>
      <c r="T375" s="69"/>
      <c r="U375" s="69"/>
      <c r="V375" s="69"/>
      <c r="W375" s="69"/>
      <c r="X375" s="69"/>
      <c r="Y375" s="81">
        <f t="shared" si="12"/>
        <v>96.024759284731772</v>
      </c>
      <c r="Z375" s="90">
        <f>100*(I375-S375)/I375</f>
        <v>99.618320610687022</v>
      </c>
      <c r="AA375" s="90"/>
      <c r="AB375" s="90"/>
    </row>
    <row r="376" spans="2:28">
      <c r="B376" s="73">
        <v>43567</v>
      </c>
      <c r="C376" s="69">
        <v>9.4</v>
      </c>
      <c r="D376" s="69"/>
      <c r="E376" s="74">
        <v>2045.98</v>
      </c>
      <c r="F376" s="88">
        <v>20.440000000000001</v>
      </c>
      <c r="G376" s="88">
        <v>47.8</v>
      </c>
      <c r="H376" s="74">
        <f>[2]COD!C561</f>
        <v>732</v>
      </c>
      <c r="I376" s="69">
        <f>[2]氨氮!C561</f>
        <v>28.2</v>
      </c>
      <c r="J376" s="69">
        <v>46.48</v>
      </c>
      <c r="K376" s="77">
        <f>J376-I376</f>
        <v>18.279999999999998</v>
      </c>
      <c r="L376" s="69">
        <f>'[2]NO2- NO3-'!H531</f>
        <v>0</v>
      </c>
      <c r="M376" s="69">
        <f>'[2]NO2- NO3-'!J531</f>
        <v>0.55000000000000004</v>
      </c>
      <c r="N376" s="69">
        <f>I376+K376+L376+M376</f>
        <v>47.029999999999994</v>
      </c>
      <c r="O376" s="77">
        <v>2.2069999999999999</v>
      </c>
      <c r="P376" s="69">
        <f>[2]磷酸!C530</f>
        <v>0</v>
      </c>
      <c r="Q376" s="69">
        <f>[2]pH!C530</f>
        <v>6.9</v>
      </c>
      <c r="R376" s="81">
        <f>[2]COD!D561</f>
        <v>33.6</v>
      </c>
      <c r="S376" s="69">
        <f>[2]氨氮!D561</f>
        <v>0.3</v>
      </c>
      <c r="T376" s="69">
        <v>3.58</v>
      </c>
      <c r="U376" s="69">
        <f>T376-S376</f>
        <v>3.2800000000000002</v>
      </c>
      <c r="V376" s="69">
        <f>'[2]NO2- NO3-'!I531</f>
        <v>0</v>
      </c>
      <c r="W376" s="69">
        <f>'[2]NO2- NO3-'!K531</f>
        <v>21.5</v>
      </c>
      <c r="X376" s="69">
        <f>S376+U376+V376+W376</f>
        <v>25.08</v>
      </c>
      <c r="Y376" s="81">
        <f t="shared" si="12"/>
        <v>95.409836065573771</v>
      </c>
      <c r="Z376" s="90">
        <f>100*(I376-S376)/I376</f>
        <v>98.936170212765958</v>
      </c>
      <c r="AA376" s="90">
        <f>(J376-T376)/J376*100</f>
        <v>92.297762478485367</v>
      </c>
      <c r="AB376" s="90"/>
    </row>
    <row r="377" spans="2:28">
      <c r="B377" s="73">
        <v>43568</v>
      </c>
      <c r="C377" s="69">
        <v>9.4</v>
      </c>
      <c r="D377" s="69"/>
      <c r="E377" s="74">
        <v>1972.42</v>
      </c>
      <c r="F377" s="88"/>
      <c r="G377" s="88"/>
      <c r="H377" s="74">
        <f>[2]COD!C562</f>
        <v>629</v>
      </c>
      <c r="I377" s="69"/>
      <c r="J377" s="69"/>
      <c r="K377" s="77"/>
      <c r="L377" s="69"/>
      <c r="M377" s="69"/>
      <c r="N377" s="69"/>
      <c r="O377" s="77">
        <v>2.4205000000000001</v>
      </c>
      <c r="P377" s="69"/>
      <c r="Q377" s="69"/>
      <c r="R377" s="81">
        <f>[2]COD!D562</f>
        <v>33.4</v>
      </c>
      <c r="S377" s="69">
        <f>[2]氨氮!D562</f>
        <v>0.3</v>
      </c>
      <c r="T377" s="69"/>
      <c r="U377" s="69"/>
      <c r="V377" s="69"/>
      <c r="W377" s="69"/>
      <c r="X377" s="69"/>
      <c r="Y377" s="81">
        <f t="shared" si="12"/>
        <v>94.68998410174882</v>
      </c>
      <c r="Z377" s="90"/>
      <c r="AA377" s="90"/>
      <c r="AB377" s="90"/>
    </row>
    <row r="378" spans="2:28">
      <c r="B378" s="73">
        <v>43569</v>
      </c>
      <c r="C378" s="69">
        <v>9.4</v>
      </c>
      <c r="D378" s="69"/>
      <c r="E378" s="74">
        <v>1826.97</v>
      </c>
      <c r="F378" s="88"/>
      <c r="G378" s="88"/>
      <c r="H378" s="74">
        <f>[2]COD!C563</f>
        <v>675</v>
      </c>
      <c r="I378" s="69"/>
      <c r="J378" s="69"/>
      <c r="K378" s="77"/>
      <c r="L378" s="69"/>
      <c r="M378" s="69"/>
      <c r="N378" s="69"/>
      <c r="O378" s="77">
        <v>2.0840000000000001</v>
      </c>
      <c r="P378" s="69"/>
      <c r="Q378" s="69"/>
      <c r="R378" s="81">
        <f>[2]COD!D563</f>
        <v>33.1</v>
      </c>
      <c r="S378" s="69">
        <f>[2]氨氮!D563</f>
        <v>0.1</v>
      </c>
      <c r="T378" s="69"/>
      <c r="U378" s="69"/>
      <c r="V378" s="69"/>
      <c r="W378" s="69"/>
      <c r="X378" s="69"/>
      <c r="Y378" s="81">
        <f t="shared" si="12"/>
        <v>95.096296296296288</v>
      </c>
      <c r="Z378" s="90"/>
      <c r="AA378" s="90"/>
      <c r="AB378" s="90"/>
    </row>
    <row r="379" spans="2:28">
      <c r="B379" s="73">
        <v>43570</v>
      </c>
      <c r="C379" s="69">
        <v>9.4</v>
      </c>
      <c r="D379" s="69">
        <f>[2]pH!B533</f>
        <v>7.4</v>
      </c>
      <c r="E379" s="74">
        <v>2003.49</v>
      </c>
      <c r="F379" s="88">
        <v>24.28</v>
      </c>
      <c r="G379" s="88">
        <v>106.19</v>
      </c>
      <c r="H379" s="74">
        <f>[2]COD!C564</f>
        <v>719</v>
      </c>
      <c r="I379" s="69">
        <f>[2]氨氮!C564</f>
        <v>21.9</v>
      </c>
      <c r="J379" s="69">
        <v>43.67</v>
      </c>
      <c r="K379" s="77">
        <f>J379-I379</f>
        <v>21.770000000000003</v>
      </c>
      <c r="L379" s="69">
        <f>'[2]NO2- NO3-'!H534</f>
        <v>0</v>
      </c>
      <c r="M379" s="69">
        <f>'[2]NO2- NO3-'!J534</f>
        <v>0.09</v>
      </c>
      <c r="N379" s="69">
        <f>I379+K379+L379+M379</f>
        <v>43.760000000000005</v>
      </c>
      <c r="O379" s="77">
        <v>2.4420000000000002</v>
      </c>
      <c r="P379" s="69">
        <f>[2]磷酸!C533</f>
        <v>0</v>
      </c>
      <c r="Q379" s="69">
        <f>[2]pH!C533</f>
        <v>7.5</v>
      </c>
      <c r="R379" s="81">
        <f>[2]COD!D564</f>
        <v>32.5</v>
      </c>
      <c r="S379" s="69">
        <f>[2]氨氮!D564</f>
        <v>0.3</v>
      </c>
      <c r="T379" s="69">
        <v>4.17</v>
      </c>
      <c r="U379" s="69">
        <f>T379-S379</f>
        <v>3.87</v>
      </c>
      <c r="V379" s="69">
        <f>'[2]NO2- NO3-'!I534</f>
        <v>0</v>
      </c>
      <c r="W379" s="69">
        <f>'[2]NO2- NO3-'!K534</f>
        <v>15.04</v>
      </c>
      <c r="X379" s="69">
        <f>S379+U379+V379+W379</f>
        <v>19.21</v>
      </c>
      <c r="Y379" s="81">
        <f t="shared" si="12"/>
        <v>95.479833101529891</v>
      </c>
      <c r="Z379" s="90">
        <f>100*(I379-S379)/I379</f>
        <v>98.63013698630138</v>
      </c>
      <c r="AA379" s="90">
        <f>(J379-T379)/J379*100</f>
        <v>90.4511106022441</v>
      </c>
      <c r="AB379" s="90"/>
    </row>
    <row r="380" spans="2:28">
      <c r="B380" s="73">
        <v>43571</v>
      </c>
      <c r="C380" s="69">
        <v>9.4</v>
      </c>
      <c r="D380" s="69"/>
      <c r="E380" s="74">
        <v>2136.0100000000002</v>
      </c>
      <c r="F380" s="88">
        <v>16.920000000000002</v>
      </c>
      <c r="G380" s="88">
        <v>104.7</v>
      </c>
      <c r="H380" s="74">
        <f>[2]COD!C565</f>
        <v>934</v>
      </c>
      <c r="I380" s="69">
        <f>[2]氨氮!C565</f>
        <v>22.4</v>
      </c>
      <c r="J380" s="69"/>
      <c r="K380" s="77"/>
      <c r="L380" s="69"/>
      <c r="M380" s="69"/>
      <c r="N380" s="69"/>
      <c r="O380" s="77">
        <v>2.4470000000000001</v>
      </c>
      <c r="P380" s="69"/>
      <c r="Q380" s="69"/>
      <c r="R380" s="81">
        <f>[2]COD!D565</f>
        <v>34.4</v>
      </c>
      <c r="S380" s="69">
        <f>[2]氨氮!D565</f>
        <v>0.2</v>
      </c>
      <c r="T380" s="69"/>
      <c r="U380" s="69"/>
      <c r="V380" s="69"/>
      <c r="W380" s="69"/>
      <c r="X380" s="69"/>
      <c r="Y380" s="81">
        <f t="shared" si="12"/>
        <v>96.316916488222702</v>
      </c>
      <c r="Z380" s="90">
        <f>100*(I380-S380)/I380</f>
        <v>99.107142857142861</v>
      </c>
      <c r="AA380" s="90"/>
      <c r="AB380" s="90"/>
    </row>
    <row r="381" spans="2:28">
      <c r="B381" s="73">
        <v>43572</v>
      </c>
      <c r="C381" s="69">
        <v>9.4</v>
      </c>
      <c r="D381" s="69"/>
      <c r="E381" s="74">
        <v>2235.46</v>
      </c>
      <c r="F381" s="88">
        <v>20.54</v>
      </c>
      <c r="G381" s="88">
        <v>87.48</v>
      </c>
      <c r="H381" s="74">
        <f>[2]COD!C566</f>
        <v>861</v>
      </c>
      <c r="I381" s="69">
        <f>[2]氨氮!C566</f>
        <v>22.5</v>
      </c>
      <c r="J381" s="69">
        <v>42.24</v>
      </c>
      <c r="K381" s="77">
        <f>J381-I381</f>
        <v>19.740000000000002</v>
      </c>
      <c r="L381" s="69">
        <f>'[2]NO2- NO3-'!H536</f>
        <v>0</v>
      </c>
      <c r="M381" s="69">
        <f>'[2]NO2- NO3-'!J536</f>
        <v>0.37</v>
      </c>
      <c r="N381" s="69">
        <f>I381+K381+L381+M381</f>
        <v>42.61</v>
      </c>
      <c r="O381" s="77">
        <v>3.6485000000000003</v>
      </c>
      <c r="P381" s="69">
        <f>[2]磷酸!C535</f>
        <v>0.73</v>
      </c>
      <c r="Q381" s="69">
        <f>[2]pH!C535</f>
        <v>7.8</v>
      </c>
      <c r="R381" s="81">
        <f>[2]COD!D566</f>
        <v>82.4</v>
      </c>
      <c r="S381" s="69">
        <f>[2]氨氮!D566</f>
        <v>0.2</v>
      </c>
      <c r="T381" s="69">
        <v>3.39</v>
      </c>
      <c r="U381" s="69">
        <f>T381-S381</f>
        <v>3.19</v>
      </c>
      <c r="V381" s="69">
        <f>'[2]NO2- NO3-'!I536</f>
        <v>0</v>
      </c>
      <c r="W381" s="69">
        <f>'[2]NO2- NO3-'!K536</f>
        <v>23.48</v>
      </c>
      <c r="X381" s="69">
        <f>S381+U381+V381+W381</f>
        <v>26.87</v>
      </c>
      <c r="Y381" s="81">
        <f t="shared" si="12"/>
        <v>90.429732868757256</v>
      </c>
      <c r="Z381" s="90">
        <f>100*(I381-S381)/I381</f>
        <v>99.111111111111114</v>
      </c>
      <c r="AA381" s="90">
        <f>(J381-T381)/J381*100</f>
        <v>91.974431818181813</v>
      </c>
      <c r="AB381" s="90"/>
    </row>
    <row r="382" spans="2:28">
      <c r="B382" s="73">
        <v>43573</v>
      </c>
      <c r="C382" s="69">
        <v>9.4</v>
      </c>
      <c r="D382" s="69"/>
      <c r="E382" s="74">
        <v>2278.13</v>
      </c>
      <c r="F382" s="88">
        <v>29.4</v>
      </c>
      <c r="G382" s="88">
        <v>141.19999999999999</v>
      </c>
      <c r="H382" s="74">
        <f>[2]COD!C567</f>
        <v>1006</v>
      </c>
      <c r="I382" s="69">
        <f>[2]氨氮!C567</f>
        <v>22</v>
      </c>
      <c r="J382" s="69"/>
      <c r="K382" s="77"/>
      <c r="L382" s="69"/>
      <c r="M382" s="69"/>
      <c r="N382" s="69"/>
      <c r="O382" s="77">
        <v>2.6784999999999997</v>
      </c>
      <c r="P382" s="69"/>
      <c r="Q382" s="69"/>
      <c r="R382" s="81">
        <f>[2]COD!D567</f>
        <v>49.1</v>
      </c>
      <c r="S382" s="69">
        <f>[2]氨氮!D567</f>
        <v>0.1</v>
      </c>
      <c r="T382" s="69"/>
      <c r="U382" s="69"/>
      <c r="V382" s="69"/>
      <c r="W382" s="69"/>
      <c r="X382" s="69"/>
      <c r="Y382" s="81">
        <f t="shared" si="12"/>
        <v>95.119284294234589</v>
      </c>
      <c r="Z382" s="90">
        <f>100*(I382-S382)/I382</f>
        <v>99.545454545454547</v>
      </c>
      <c r="AA382" s="90"/>
      <c r="AB382" s="90"/>
    </row>
    <row r="383" spans="2:28">
      <c r="B383" s="73">
        <v>43574</v>
      </c>
      <c r="C383" s="69">
        <v>9.4</v>
      </c>
      <c r="D383" s="69"/>
      <c r="E383" s="74">
        <v>2315.64</v>
      </c>
      <c r="F383" s="88">
        <v>25.79</v>
      </c>
      <c r="G383" s="88">
        <v>66.62</v>
      </c>
      <c r="H383" s="74">
        <f>[2]COD!C568</f>
        <v>1208</v>
      </c>
      <c r="I383" s="69">
        <f>[2]氨氮!C568</f>
        <v>21.2</v>
      </c>
      <c r="J383" s="69">
        <v>45.23</v>
      </c>
      <c r="K383" s="77">
        <f>J383-I383</f>
        <v>24.029999999999998</v>
      </c>
      <c r="L383" s="69">
        <f>'[2]NO2- NO3-'!H538</f>
        <v>0</v>
      </c>
      <c r="M383" s="69">
        <f>'[2]NO2- NO3-'!J538</f>
        <v>0</v>
      </c>
      <c r="N383" s="69">
        <f>I383+K383+L383+M383</f>
        <v>45.23</v>
      </c>
      <c r="O383" s="77">
        <v>2.54</v>
      </c>
      <c r="P383" s="69">
        <f>[2]磷酸!C537</f>
        <v>0</v>
      </c>
      <c r="Q383" s="69">
        <f>[2]pH!C537</f>
        <v>6.6</v>
      </c>
      <c r="R383" s="81">
        <f>[2]COD!D568</f>
        <v>34.4</v>
      </c>
      <c r="S383" s="69">
        <f>[2]氨氮!D568</f>
        <v>0.1</v>
      </c>
      <c r="T383" s="69">
        <v>4.09</v>
      </c>
      <c r="U383" s="69">
        <f>T383-S383</f>
        <v>3.9899999999999998</v>
      </c>
      <c r="V383" s="69">
        <f>'[2]NO2- NO3-'!I538</f>
        <v>0</v>
      </c>
      <c r="W383" s="69">
        <f>'[2]NO2- NO3-'!K538</f>
        <v>16.5</v>
      </c>
      <c r="X383" s="69">
        <f>S383+U383+V383+W383</f>
        <v>20.59</v>
      </c>
      <c r="Y383" s="81">
        <f t="shared" si="12"/>
        <v>97.152317880794698</v>
      </c>
      <c r="Z383" s="90">
        <f>100*(I383-S383)/I383</f>
        <v>99.528301886792462</v>
      </c>
      <c r="AA383" s="90">
        <f>(J383-T383)/J383*100</f>
        <v>90.957329206279027</v>
      </c>
      <c r="AB383" s="90"/>
    </row>
    <row r="384" spans="2:28">
      <c r="B384" s="73">
        <v>43575</v>
      </c>
      <c r="C384" s="69">
        <v>7</v>
      </c>
      <c r="D384" s="69"/>
      <c r="E384" s="74">
        <v>2263.64</v>
      </c>
      <c r="F384" s="88"/>
      <c r="G384" s="88"/>
      <c r="H384" s="74">
        <f>[2]COD!C569</f>
        <v>820</v>
      </c>
      <c r="I384" s="69"/>
      <c r="J384" s="69"/>
      <c r="K384" s="77"/>
      <c r="L384" s="69"/>
      <c r="M384" s="69"/>
      <c r="N384" s="69"/>
      <c r="O384" s="77">
        <v>2.6044999999999998</v>
      </c>
      <c r="P384" s="69"/>
      <c r="Q384" s="69"/>
      <c r="R384" s="81">
        <f>[2]COD!D569</f>
        <v>33.299999999999997</v>
      </c>
      <c r="S384" s="69">
        <f>[2]氨氮!D569</f>
        <v>0.1</v>
      </c>
      <c r="T384" s="69"/>
      <c r="U384" s="69"/>
      <c r="V384" s="69"/>
      <c r="W384" s="69"/>
      <c r="X384" s="69"/>
      <c r="Y384" s="81">
        <f t="shared" si="12"/>
        <v>95.939024390243915</v>
      </c>
      <c r="Z384" s="90"/>
      <c r="AA384" s="90"/>
      <c r="AB384" s="90"/>
    </row>
    <row r="385" spans="2:28">
      <c r="B385" s="73">
        <v>43576</v>
      </c>
      <c r="C385" s="69">
        <v>7.3</v>
      </c>
      <c r="D385" s="69"/>
      <c r="E385" s="74">
        <v>2261.79</v>
      </c>
      <c r="F385" s="88"/>
      <c r="G385" s="88"/>
      <c r="H385" s="74">
        <f>[2]COD!C570</f>
        <v>747</v>
      </c>
      <c r="I385" s="69"/>
      <c r="J385" s="69"/>
      <c r="K385" s="77"/>
      <c r="L385" s="69"/>
      <c r="M385" s="69"/>
      <c r="N385" s="69"/>
      <c r="O385" s="77">
        <v>2.456</v>
      </c>
      <c r="P385" s="69"/>
      <c r="Q385" s="69"/>
      <c r="R385" s="81">
        <f>[2]COD!D570</f>
        <v>31.6</v>
      </c>
      <c r="S385" s="69">
        <f>[2]氨氮!D570</f>
        <v>0.1</v>
      </c>
      <c r="T385" s="69"/>
      <c r="U385" s="69"/>
      <c r="V385" s="69"/>
      <c r="W385" s="69"/>
      <c r="X385" s="69"/>
      <c r="Y385" s="81">
        <f t="shared" si="12"/>
        <v>95.769745649263712</v>
      </c>
      <c r="Z385" s="90"/>
      <c r="AA385" s="90"/>
      <c r="AB385" s="90"/>
    </row>
    <row r="386" spans="2:28">
      <c r="B386" s="73">
        <v>43577</v>
      </c>
      <c r="C386" s="69">
        <v>7.3</v>
      </c>
      <c r="D386" s="69">
        <f>[2]pH!B540</f>
        <v>7.4</v>
      </c>
      <c r="E386" s="74">
        <v>2147.54</v>
      </c>
      <c r="F386" s="88">
        <v>15.92</v>
      </c>
      <c r="G386" s="88">
        <v>41.06</v>
      </c>
      <c r="H386" s="74">
        <f>[2]COD!C571</f>
        <v>716</v>
      </c>
      <c r="I386" s="69">
        <f>[2]氨氮!C571</f>
        <v>17.7</v>
      </c>
      <c r="J386" s="69">
        <v>36.26</v>
      </c>
      <c r="K386" s="77">
        <f>J386-I386</f>
        <v>18.559999999999999</v>
      </c>
      <c r="L386" s="69">
        <f>'[2]NO2- NO3-'!H541</f>
        <v>0</v>
      </c>
      <c r="M386" s="69">
        <f>'[2]NO2- NO3-'!J541</f>
        <v>0</v>
      </c>
      <c r="N386" s="69">
        <f>I386+K386+L386+M386</f>
        <v>36.26</v>
      </c>
      <c r="O386" s="77">
        <v>2.2090000000000001</v>
      </c>
      <c r="P386" s="69">
        <f>[2]磷酸!C540</f>
        <v>0</v>
      </c>
      <c r="Q386" s="69">
        <f>[2]pH!C540</f>
        <v>7</v>
      </c>
      <c r="R386" s="81">
        <f>[2]COD!D571</f>
        <v>33.4</v>
      </c>
      <c r="S386" s="69">
        <f>[2]氨氮!D571</f>
        <v>0.1</v>
      </c>
      <c r="T386" s="69">
        <v>2.99</v>
      </c>
      <c r="U386" s="69">
        <f>T386-S386</f>
        <v>2.89</v>
      </c>
      <c r="V386" s="69">
        <f>'[2]NO2- NO3-'!I541</f>
        <v>0</v>
      </c>
      <c r="W386" s="69">
        <f>'[2]NO2- NO3-'!K541</f>
        <v>16.45</v>
      </c>
      <c r="X386" s="69">
        <f>S386+U386+V386+W386</f>
        <v>19.439999999999998</v>
      </c>
      <c r="Y386" s="81">
        <f t="shared" si="12"/>
        <v>95.335195530726253</v>
      </c>
      <c r="Z386" s="90">
        <f>100*(I386-S386)/I386</f>
        <v>99.435028248587557</v>
      </c>
      <c r="AA386" s="90">
        <f>(J386-T386)/J386*100</f>
        <v>91.753998896856032</v>
      </c>
      <c r="AB386" s="90"/>
    </row>
    <row r="387" spans="2:28">
      <c r="B387" s="73">
        <v>43578</v>
      </c>
      <c r="C387" s="69">
        <v>7.1</v>
      </c>
      <c r="D387" s="69"/>
      <c r="E387" s="74">
        <v>1996.03</v>
      </c>
      <c r="F387" s="88">
        <v>9.81</v>
      </c>
      <c r="G387" s="88">
        <v>120.72</v>
      </c>
      <c r="H387" s="74">
        <f>[2]COD!C572</f>
        <v>555</v>
      </c>
      <c r="I387" s="69">
        <f>[2]氨氮!C572</f>
        <v>16.100000000000001</v>
      </c>
      <c r="J387" s="69"/>
      <c r="K387" s="77"/>
      <c r="L387" s="69"/>
      <c r="M387" s="69"/>
      <c r="N387" s="69"/>
      <c r="O387" s="77">
        <v>2.2945000000000002</v>
      </c>
      <c r="P387" s="69"/>
      <c r="Q387" s="69"/>
      <c r="R387" s="81">
        <f>[2]COD!D572</f>
        <v>41.2</v>
      </c>
      <c r="S387" s="69">
        <f>[2]氨氮!D572</f>
        <v>0.1</v>
      </c>
      <c r="T387" s="69"/>
      <c r="U387" s="69"/>
      <c r="V387" s="69"/>
      <c r="W387" s="69"/>
      <c r="X387" s="69"/>
      <c r="Y387" s="81">
        <f t="shared" si="12"/>
        <v>92.576576576576571</v>
      </c>
      <c r="Z387" s="90">
        <f>100*(I387-S387)/I387</f>
        <v>99.378881987577628</v>
      </c>
      <c r="AA387" s="90"/>
      <c r="AB387" s="90"/>
    </row>
    <row r="388" spans="2:28">
      <c r="B388" s="73">
        <v>43579</v>
      </c>
      <c r="C388" s="69">
        <v>7.1</v>
      </c>
      <c r="D388" s="69"/>
      <c r="E388" s="74">
        <v>1875.9</v>
      </c>
      <c r="F388" s="88">
        <v>19.28</v>
      </c>
      <c r="G388" s="88">
        <v>103.36</v>
      </c>
      <c r="H388" s="74">
        <f>[2]COD!C573</f>
        <v>475</v>
      </c>
      <c r="I388" s="69">
        <f>[2]氨氮!C573</f>
        <v>17</v>
      </c>
      <c r="J388" s="69">
        <v>43.73</v>
      </c>
      <c r="K388" s="77">
        <f>J388-I388</f>
        <v>26.729999999999997</v>
      </c>
      <c r="L388" s="69">
        <f>'[2]NO2- NO3-'!H543</f>
        <v>0</v>
      </c>
      <c r="M388" s="69">
        <f>'[2]NO2- NO3-'!J543</f>
        <v>0</v>
      </c>
      <c r="N388" s="69">
        <f>I388+K388+L388+M388</f>
        <v>43.73</v>
      </c>
      <c r="O388" s="77">
        <v>2.7655000000000003</v>
      </c>
      <c r="P388" s="69">
        <f>[2]磷酸!C542</f>
        <v>0</v>
      </c>
      <c r="Q388" s="69">
        <f>[2]pH!C542</f>
        <v>6.9</v>
      </c>
      <c r="R388" s="81">
        <f>[2]COD!D573</f>
        <v>28.2</v>
      </c>
      <c r="S388" s="69">
        <f>[2]氨氮!D573</f>
        <v>0.4</v>
      </c>
      <c r="T388" s="69">
        <v>2.64</v>
      </c>
      <c r="U388" s="69">
        <f>T388-S388</f>
        <v>2.2400000000000002</v>
      </c>
      <c r="V388" s="69">
        <f>'[2]NO2- NO3-'!I543</f>
        <v>0</v>
      </c>
      <c r="W388" s="69">
        <f>'[2]NO2- NO3-'!K543</f>
        <v>14.06</v>
      </c>
      <c r="X388" s="69">
        <f>S388+U388+V388+W388</f>
        <v>16.7</v>
      </c>
      <c r="Y388" s="81">
        <f t="shared" si="12"/>
        <v>94.063157894736847</v>
      </c>
      <c r="Z388" s="90">
        <f>100*(I388-S388)/I388</f>
        <v>97.64705882352942</v>
      </c>
      <c r="AA388" s="90">
        <f>(J388-T388)/J388*100</f>
        <v>93.962954493482727</v>
      </c>
      <c r="AB388" s="90"/>
    </row>
    <row r="389" spans="2:28">
      <c r="B389" s="73">
        <v>43580</v>
      </c>
      <c r="C389" s="69">
        <v>7.3</v>
      </c>
      <c r="D389" s="69"/>
      <c r="E389" s="74">
        <v>2012.71</v>
      </c>
      <c r="F389" s="88">
        <v>19.54</v>
      </c>
      <c r="G389" s="88">
        <v>43.55</v>
      </c>
      <c r="H389" s="74">
        <f>[2]COD!C574</f>
        <v>857</v>
      </c>
      <c r="I389" s="69">
        <f>[2]氨氮!C574</f>
        <v>19.2</v>
      </c>
      <c r="J389" s="69"/>
      <c r="K389" s="77"/>
      <c r="L389" s="69"/>
      <c r="M389" s="69"/>
      <c r="N389" s="69"/>
      <c r="O389" s="77">
        <v>1.952</v>
      </c>
      <c r="P389" s="69"/>
      <c r="Q389" s="69"/>
      <c r="R389" s="81">
        <f>[2]COD!D574</f>
        <v>30.5</v>
      </c>
      <c r="S389" s="69">
        <f>[2]氨氮!D574</f>
        <v>0.1</v>
      </c>
      <c r="T389" s="69"/>
      <c r="U389" s="69"/>
      <c r="V389" s="69"/>
      <c r="W389" s="69"/>
      <c r="X389" s="69"/>
      <c r="Y389" s="81">
        <f t="shared" si="12"/>
        <v>96.441073512252046</v>
      </c>
      <c r="Z389" s="90">
        <f>100*(I389-S389)/I389</f>
        <v>99.479166666666657</v>
      </c>
      <c r="AA389" s="90"/>
      <c r="AB389" s="90"/>
    </row>
    <row r="390" spans="2:28">
      <c r="B390" s="73">
        <v>43581</v>
      </c>
      <c r="C390" s="69">
        <v>7.3</v>
      </c>
      <c r="D390" s="69"/>
      <c r="E390" s="74">
        <v>2036.05</v>
      </c>
      <c r="F390" s="88">
        <v>17.98</v>
      </c>
      <c r="G390" s="88">
        <v>68.760000000000005</v>
      </c>
      <c r="H390" s="74">
        <f>[2]COD!C575</f>
        <v>829</v>
      </c>
      <c r="I390" s="69">
        <f>[2]氨氮!C575</f>
        <v>19</v>
      </c>
      <c r="J390" s="69">
        <v>43.56</v>
      </c>
      <c r="K390" s="77">
        <f>J390-I390</f>
        <v>24.560000000000002</v>
      </c>
      <c r="L390" s="69">
        <f>'[2]NO2- NO3-'!H545</f>
        <v>0</v>
      </c>
      <c r="M390" s="69">
        <f>'[2]NO2- NO3-'!J545</f>
        <v>0.98</v>
      </c>
      <c r="N390" s="69">
        <f>I390+K390+L390+M390</f>
        <v>44.54</v>
      </c>
      <c r="O390" s="77">
        <v>2.3975</v>
      </c>
      <c r="P390" s="69">
        <f>[2]磷酸!C544</f>
        <v>0</v>
      </c>
      <c r="Q390" s="69">
        <f>[2]pH!C544</f>
        <v>7.2</v>
      </c>
      <c r="R390" s="81">
        <f>[2]COD!D575</f>
        <v>31</v>
      </c>
      <c r="S390" s="69">
        <f>[2]氨氮!D575</f>
        <v>0.1</v>
      </c>
      <c r="T390" s="69">
        <v>3.17</v>
      </c>
      <c r="U390" s="69">
        <f>T390-S390</f>
        <v>3.07</v>
      </c>
      <c r="V390" s="69">
        <f>'[2]NO2- NO3-'!I545</f>
        <v>0</v>
      </c>
      <c r="W390" s="69">
        <f>'[2]NO2- NO3-'!K545</f>
        <v>12.99</v>
      </c>
      <c r="X390" s="69">
        <f>S390+U390+V390+W390</f>
        <v>16.16</v>
      </c>
      <c r="Y390" s="81">
        <f t="shared" si="12"/>
        <v>96.260554885404105</v>
      </c>
      <c r="Z390" s="90">
        <f>100*(I390-S390)/I390</f>
        <v>99.473684210526301</v>
      </c>
      <c r="AA390" s="90">
        <f>(J390-T390)/J390*100</f>
        <v>92.722681359044984</v>
      </c>
      <c r="AB390" s="90"/>
    </row>
    <row r="391" spans="2:28">
      <c r="B391" s="73">
        <v>43582</v>
      </c>
      <c r="C391" s="69">
        <v>7.3</v>
      </c>
      <c r="D391" s="69"/>
      <c r="E391" s="74">
        <v>2062.71</v>
      </c>
      <c r="F391" s="88"/>
      <c r="G391" s="88"/>
      <c r="H391" s="74">
        <f>[2]COD!C576</f>
        <v>980</v>
      </c>
      <c r="I391" s="69"/>
      <c r="J391" s="69"/>
      <c r="K391" s="77"/>
      <c r="L391" s="69"/>
      <c r="M391" s="69"/>
      <c r="N391" s="69"/>
      <c r="O391" s="77">
        <v>1.6795</v>
      </c>
      <c r="P391" s="69"/>
      <c r="Q391" s="69"/>
      <c r="R391" s="81">
        <f>[2]COD!D576</f>
        <v>28.4</v>
      </c>
      <c r="S391" s="69">
        <f>[2]氨氮!D576</f>
        <v>0.3</v>
      </c>
      <c r="T391" s="69"/>
      <c r="U391" s="69"/>
      <c r="V391" s="69"/>
      <c r="W391" s="69"/>
      <c r="X391" s="69"/>
      <c r="Y391" s="81">
        <f t="shared" si="12"/>
        <v>97.102040816326536</v>
      </c>
      <c r="Z391" s="90"/>
      <c r="AA391" s="90"/>
      <c r="AB391" s="90"/>
    </row>
    <row r="392" spans="2:28">
      <c r="B392" s="73">
        <v>43583</v>
      </c>
      <c r="C392" s="69">
        <v>7.1</v>
      </c>
      <c r="D392" s="69"/>
      <c r="E392" s="74">
        <v>1981.14</v>
      </c>
      <c r="F392" s="88"/>
      <c r="G392" s="88"/>
      <c r="H392" s="74">
        <f>[2]COD!C577</f>
        <v>1108</v>
      </c>
      <c r="I392" s="69"/>
      <c r="J392" s="69"/>
      <c r="K392" s="77"/>
      <c r="L392" s="69"/>
      <c r="M392" s="69"/>
      <c r="N392" s="69"/>
      <c r="O392" s="77">
        <v>2.278</v>
      </c>
      <c r="P392" s="69"/>
      <c r="Q392" s="69"/>
      <c r="R392" s="81">
        <f>[2]COD!D577</f>
        <v>33.6</v>
      </c>
      <c r="S392" s="69">
        <f>[2]氨氮!D577</f>
        <v>1.2</v>
      </c>
      <c r="T392" s="69"/>
      <c r="U392" s="69"/>
      <c r="V392" s="69"/>
      <c r="W392" s="69"/>
      <c r="X392" s="69"/>
      <c r="Y392" s="81">
        <f t="shared" si="12"/>
        <v>96.967509025270772</v>
      </c>
      <c r="Z392" s="90"/>
      <c r="AA392" s="90"/>
      <c r="AB392" s="90"/>
    </row>
    <row r="393" spans="2:28">
      <c r="B393" s="73">
        <v>43584</v>
      </c>
      <c r="C393" s="69">
        <v>7.1</v>
      </c>
      <c r="D393" s="69">
        <f>[2]pH!B547</f>
        <v>8.5</v>
      </c>
      <c r="E393" s="74">
        <v>1972</v>
      </c>
      <c r="F393" s="88">
        <v>30.3</v>
      </c>
      <c r="G393" s="88">
        <v>239.58</v>
      </c>
      <c r="H393" s="74">
        <f>[2]COD!C578</f>
        <v>760</v>
      </c>
      <c r="I393" s="69">
        <f>[2]氨氮!C578</f>
        <v>18.8</v>
      </c>
      <c r="J393" s="69">
        <v>39.25</v>
      </c>
      <c r="K393" s="77">
        <f>J393-I393</f>
        <v>20.45</v>
      </c>
      <c r="L393" s="69">
        <f>'[2]NO2- NO3-'!H548</f>
        <v>0</v>
      </c>
      <c r="M393" s="69">
        <f>'[2]NO2- NO3-'!J548</f>
        <v>0.03</v>
      </c>
      <c r="N393" s="69">
        <f>I393+K393+L393+M393</f>
        <v>39.28</v>
      </c>
      <c r="O393" s="77">
        <v>1.8345</v>
      </c>
      <c r="P393" s="69">
        <f>[2]磷酸!C547</f>
        <v>0</v>
      </c>
      <c r="Q393" s="69">
        <f>[2]pH!C547</f>
        <v>7.1</v>
      </c>
      <c r="R393" s="81">
        <f>[2]COD!D578</f>
        <v>37.5</v>
      </c>
      <c r="S393" s="69">
        <f>[2]氨氮!D578</f>
        <v>0.5</v>
      </c>
      <c r="T393" s="69">
        <v>3.17</v>
      </c>
      <c r="U393" s="69">
        <f>T393-S393</f>
        <v>2.67</v>
      </c>
      <c r="V393" s="69">
        <f>'[2]NO2- NO3-'!I548</f>
        <v>0</v>
      </c>
      <c r="W393" s="69">
        <f>'[2]NO2- NO3-'!K548</f>
        <v>12.8</v>
      </c>
      <c r="X393" s="69">
        <f>S393+U393+V393+W393</f>
        <v>15.97</v>
      </c>
      <c r="Y393" s="81">
        <f t="shared" si="12"/>
        <v>95.06578947368422</v>
      </c>
      <c r="Z393" s="90">
        <f>100*(I393-S393)/I393</f>
        <v>97.340425531914889</v>
      </c>
      <c r="AA393" s="90">
        <f>(J393-T393)/J393*100</f>
        <v>91.923566878980893</v>
      </c>
      <c r="AB393" s="90"/>
    </row>
    <row r="394" spans="2:28">
      <c r="B394" s="73">
        <v>43585</v>
      </c>
      <c r="C394" s="69">
        <v>7.1</v>
      </c>
      <c r="D394" s="69"/>
      <c r="E394" s="74">
        <v>1828.28</v>
      </c>
      <c r="F394" s="88">
        <v>14.5</v>
      </c>
      <c r="G394" s="88">
        <v>232.8</v>
      </c>
      <c r="H394" s="74">
        <f>[2]COD!C579</f>
        <v>839</v>
      </c>
      <c r="I394" s="69">
        <f>[2]氨氮!C579</f>
        <v>17.8</v>
      </c>
      <c r="J394" s="69"/>
      <c r="K394" s="77"/>
      <c r="L394" s="69"/>
      <c r="M394" s="69"/>
      <c r="N394" s="69"/>
      <c r="O394" s="77">
        <v>2.327</v>
      </c>
      <c r="P394" s="69"/>
      <c r="Q394" s="69"/>
      <c r="R394" s="81">
        <f>[2]COD!D579</f>
        <v>43</v>
      </c>
      <c r="S394" s="69">
        <f>[2]氨氮!D579</f>
        <v>0.4</v>
      </c>
      <c r="T394" s="69"/>
      <c r="U394" s="69"/>
      <c r="V394" s="69"/>
      <c r="W394" s="69"/>
      <c r="X394" s="69"/>
      <c r="Y394" s="81">
        <f t="shared" si="12"/>
        <v>94.874851013110856</v>
      </c>
      <c r="Z394" s="90">
        <f>100*(I394-S394)/I394</f>
        <v>97.752808988764059</v>
      </c>
      <c r="AA394" s="90"/>
      <c r="AB394" s="90"/>
    </row>
    <row r="395" spans="2:28">
      <c r="B395" s="73">
        <v>43586</v>
      </c>
      <c r="C395" s="69">
        <v>7.1</v>
      </c>
      <c r="D395" s="69"/>
      <c r="E395" s="74">
        <v>1892.78</v>
      </c>
      <c r="F395" s="88">
        <v>23.27</v>
      </c>
      <c r="G395" s="88">
        <v>175.31</v>
      </c>
      <c r="H395" s="74">
        <f>[2]COD!C580</f>
        <v>1000</v>
      </c>
      <c r="I395" s="69">
        <f>[2]氨氮!C580</f>
        <v>22.6</v>
      </c>
      <c r="J395" s="69">
        <v>40.74</v>
      </c>
      <c r="K395" s="77">
        <f>J395-I395</f>
        <v>18.14</v>
      </c>
      <c r="L395" s="69">
        <f>'[2]NO2- NO3-'!H550</f>
        <v>0</v>
      </c>
      <c r="M395" s="69">
        <f>'[2]NO2- NO3-'!J550</f>
        <v>0.5</v>
      </c>
      <c r="N395" s="69">
        <f>I395+K395+L395+M395</f>
        <v>41.24</v>
      </c>
      <c r="O395" s="77">
        <v>2.1799999999999997</v>
      </c>
      <c r="P395" s="69">
        <f>[2]磷酸!C549</f>
        <v>1.5</v>
      </c>
      <c r="Q395" s="69">
        <f>[2]pH!C549</f>
        <v>6.7</v>
      </c>
      <c r="R395" s="81">
        <f>[2]COD!D580</f>
        <v>38.5</v>
      </c>
      <c r="S395" s="69">
        <f>[2]氨氮!D580</f>
        <v>0.4</v>
      </c>
      <c r="T395" s="69">
        <v>2.69</v>
      </c>
      <c r="U395" s="69">
        <f>T395-S395</f>
        <v>2.29</v>
      </c>
      <c r="V395" s="69">
        <f>'[2]NO2- NO3-'!I550</f>
        <v>0</v>
      </c>
      <c r="W395" s="69">
        <f>'[2]NO2- NO3-'!K550</f>
        <v>12</v>
      </c>
      <c r="X395" s="69">
        <f>S395+U395+V395+W395</f>
        <v>14.69</v>
      </c>
      <c r="Y395" s="81">
        <f t="shared" si="12"/>
        <v>96.15</v>
      </c>
      <c r="Z395" s="90">
        <f>100*(I395-S395)/I395</f>
        <v>98.230088495575231</v>
      </c>
      <c r="AA395" s="90">
        <f>(J395-T395)/J395*100</f>
        <v>93.397152675503193</v>
      </c>
      <c r="AB395" s="90"/>
    </row>
    <row r="396" spans="2:28">
      <c r="B396" s="73">
        <v>43587</v>
      </c>
      <c r="C396" s="69">
        <v>7.1</v>
      </c>
      <c r="D396" s="69"/>
      <c r="E396" s="74">
        <v>1968.72</v>
      </c>
      <c r="F396" s="88">
        <v>32.67</v>
      </c>
      <c r="G396" s="88">
        <v>210.99</v>
      </c>
      <c r="H396" s="74">
        <f>[2]COD!C581</f>
        <v>779</v>
      </c>
      <c r="I396" s="69">
        <f>[2]氨氮!C581</f>
        <v>24.2</v>
      </c>
      <c r="J396" s="69"/>
      <c r="K396" s="77"/>
      <c r="L396" s="69"/>
      <c r="M396" s="69"/>
      <c r="N396" s="69"/>
      <c r="O396" s="77">
        <v>2.3650000000000002</v>
      </c>
      <c r="P396" s="69"/>
      <c r="Q396" s="69"/>
      <c r="R396" s="81">
        <f>[2]COD!D581</f>
        <v>45.2</v>
      </c>
      <c r="S396" s="69">
        <f>[2]氨氮!D581</f>
        <v>0.5</v>
      </c>
      <c r="T396" s="69"/>
      <c r="U396" s="69"/>
      <c r="V396" s="69"/>
      <c r="W396" s="69"/>
      <c r="X396" s="69"/>
      <c r="Y396" s="81">
        <f t="shared" si="12"/>
        <v>94.197689345314501</v>
      </c>
      <c r="Z396" s="90">
        <f>100*(I396-S396)/I396</f>
        <v>97.933884297520663</v>
      </c>
      <c r="AA396" s="90"/>
      <c r="AB396" s="90"/>
    </row>
    <row r="397" spans="2:28">
      <c r="B397" s="73">
        <v>43588</v>
      </c>
      <c r="C397" s="69">
        <v>7.1</v>
      </c>
      <c r="D397" s="69"/>
      <c r="E397" s="74">
        <v>2031.9</v>
      </c>
      <c r="F397" s="88">
        <v>18.07</v>
      </c>
      <c r="G397" s="88">
        <v>269.01</v>
      </c>
      <c r="H397" s="74">
        <f>[2]COD!C582</f>
        <v>1013</v>
      </c>
      <c r="I397" s="69">
        <f>[2]氨氮!C582</f>
        <v>23.4</v>
      </c>
      <c r="J397" s="69">
        <v>43.73</v>
      </c>
      <c r="K397" s="77">
        <f>J397-I397</f>
        <v>20.329999999999998</v>
      </c>
      <c r="L397" s="69">
        <f>'[2]NO2- NO3-'!H552</f>
        <v>0</v>
      </c>
      <c r="M397" s="69">
        <f>'[2]NO2- NO3-'!J552</f>
        <v>0</v>
      </c>
      <c r="N397" s="69">
        <f>I397+K397+L397+M397</f>
        <v>43.73</v>
      </c>
      <c r="O397" s="77">
        <v>2.2999999999999998</v>
      </c>
      <c r="P397" s="69">
        <f>[2]磷酸!C551</f>
        <v>0</v>
      </c>
      <c r="Q397" s="69">
        <f>[2]pH!C551</f>
        <v>6.8</v>
      </c>
      <c r="R397" s="81">
        <f>[2]COD!D582</f>
        <v>39.1</v>
      </c>
      <c r="S397" s="69">
        <f>[2]氨氮!D582</f>
        <v>0.2</v>
      </c>
      <c r="T397" s="69">
        <v>3.26</v>
      </c>
      <c r="U397" s="69">
        <f>T397-S397</f>
        <v>3.0599999999999996</v>
      </c>
      <c r="V397" s="69">
        <f>'[2]NO2- NO3-'!I552</f>
        <v>0</v>
      </c>
      <c r="W397" s="69">
        <f>'[2]NO2- NO3-'!K552</f>
        <v>13.9</v>
      </c>
      <c r="X397" s="69">
        <f>S397+U397+V397+W397</f>
        <v>17.16</v>
      </c>
      <c r="Y397" s="81">
        <f t="shared" si="12"/>
        <v>96.140177690029617</v>
      </c>
      <c r="Z397" s="90">
        <f>100*(I397-S397)/I397</f>
        <v>99.145299145299148</v>
      </c>
      <c r="AA397" s="90">
        <f>(J397-T397)/J397*100</f>
        <v>92.545163503315806</v>
      </c>
      <c r="AB397" s="90"/>
    </row>
    <row r="398" spans="2:28">
      <c r="B398" s="73">
        <v>43589</v>
      </c>
      <c r="C398" s="69">
        <v>7.1</v>
      </c>
      <c r="D398" s="69"/>
      <c r="E398" s="74">
        <v>2030.95</v>
      </c>
      <c r="F398" s="88"/>
      <c r="G398" s="88"/>
      <c r="H398" s="74">
        <f>[2]COD!C583</f>
        <v>1054</v>
      </c>
      <c r="I398" s="69"/>
      <c r="J398" s="69"/>
      <c r="K398" s="77"/>
      <c r="L398" s="69"/>
      <c r="M398" s="69"/>
      <c r="N398" s="69"/>
      <c r="O398" s="77">
        <v>2.4049999999999998</v>
      </c>
      <c r="P398" s="69"/>
      <c r="Q398" s="69"/>
      <c r="R398" s="81">
        <f>[2]COD!D583</f>
        <v>40</v>
      </c>
      <c r="S398" s="69">
        <f>[2]氨氮!D583</f>
        <v>0.3</v>
      </c>
      <c r="T398" s="69"/>
      <c r="U398" s="69"/>
      <c r="V398" s="69"/>
      <c r="W398" s="69"/>
      <c r="X398" s="69"/>
      <c r="Y398" s="81">
        <f t="shared" si="12"/>
        <v>96.204933586337759</v>
      </c>
      <c r="Z398" s="90"/>
      <c r="AA398" s="90"/>
      <c r="AB398" s="90"/>
    </row>
    <row r="399" spans="2:28">
      <c r="B399" s="73">
        <v>43590</v>
      </c>
      <c r="C399" s="69">
        <v>7.1</v>
      </c>
      <c r="D399" s="69"/>
      <c r="E399" s="74">
        <v>2115.02</v>
      </c>
      <c r="F399" s="88"/>
      <c r="G399" s="88"/>
      <c r="H399" s="74">
        <f>[2]COD!C584</f>
        <v>982</v>
      </c>
      <c r="I399" s="69"/>
      <c r="J399" s="69"/>
      <c r="K399" s="77"/>
      <c r="L399" s="69"/>
      <c r="M399" s="69"/>
      <c r="N399" s="69"/>
      <c r="O399" s="77">
        <v>2.58</v>
      </c>
      <c r="P399" s="69"/>
      <c r="Q399" s="69"/>
      <c r="R399" s="81">
        <f>[2]COD!D584</f>
        <v>41</v>
      </c>
      <c r="S399" s="69">
        <f>[2]氨氮!D584</f>
        <v>0.3</v>
      </c>
      <c r="T399" s="69"/>
      <c r="U399" s="69"/>
      <c r="V399" s="69"/>
      <c r="W399" s="69"/>
      <c r="X399" s="69"/>
      <c r="Y399" s="81">
        <f t="shared" si="12"/>
        <v>95.824847250509166</v>
      </c>
      <c r="Z399" s="90"/>
      <c r="AA399" s="90"/>
      <c r="AB399" s="90"/>
    </row>
    <row r="400" spans="2:28">
      <c r="B400" s="73">
        <v>43591</v>
      </c>
      <c r="C400" s="69">
        <v>7.1</v>
      </c>
      <c r="D400" s="69">
        <f>[2]pH!B554</f>
        <v>8.5</v>
      </c>
      <c r="E400" s="74">
        <v>2055.41</v>
      </c>
      <c r="F400" s="88">
        <v>25.67</v>
      </c>
      <c r="G400" s="88">
        <v>62.69</v>
      </c>
      <c r="H400" s="74">
        <f>[2]COD!C585</f>
        <v>715</v>
      </c>
      <c r="I400" s="69">
        <f>[2]氨氮!C585</f>
        <v>41.2</v>
      </c>
      <c r="J400" s="69">
        <v>69.92</v>
      </c>
      <c r="K400" s="77">
        <f>J400-I400</f>
        <v>28.72</v>
      </c>
      <c r="L400" s="69">
        <f>'[2]NO2- NO3-'!H555</f>
        <v>0</v>
      </c>
      <c r="M400" s="69">
        <f>'[2]NO2- NO3-'!J555</f>
        <v>0.09</v>
      </c>
      <c r="N400" s="69">
        <f>I400+K400+L400+M400</f>
        <v>70.010000000000005</v>
      </c>
      <c r="O400" s="77">
        <v>2.2149999999999999</v>
      </c>
      <c r="P400" s="69">
        <f>[2]磷酸!C554</f>
        <v>0</v>
      </c>
      <c r="Q400" s="69">
        <f>[2]pH!C554</f>
        <v>6.9</v>
      </c>
      <c r="R400" s="81">
        <f>[2]COD!D585</f>
        <v>41</v>
      </c>
      <c r="S400" s="69">
        <f>[2]氨氮!D585</f>
        <v>0.1</v>
      </c>
      <c r="T400" s="69">
        <v>3.11</v>
      </c>
      <c r="U400" s="69">
        <f>T400-S400</f>
        <v>3.01</v>
      </c>
      <c r="V400" s="69">
        <f>'[2]NO2- NO3-'!I555</f>
        <v>0</v>
      </c>
      <c r="W400" s="69">
        <f>'[2]NO2- NO3-'!K555</f>
        <v>7.67</v>
      </c>
      <c r="X400" s="69">
        <f>S400+U400+V400+W400</f>
        <v>10.78</v>
      </c>
      <c r="Y400" s="81">
        <f t="shared" si="12"/>
        <v>94.265734265734267</v>
      </c>
      <c r="Z400" s="90">
        <f>100*(I400-S400)/I400</f>
        <v>99.757281553398045</v>
      </c>
      <c r="AA400" s="90">
        <f>(J400-T400)/J400*100</f>
        <v>95.552059496567509</v>
      </c>
      <c r="AB400" s="90"/>
    </row>
    <row r="401" spans="2:28">
      <c r="B401" s="73">
        <v>43592</v>
      </c>
      <c r="C401" s="69">
        <v>7.1</v>
      </c>
      <c r="D401" s="69"/>
      <c r="E401" s="74">
        <v>2103.02</v>
      </c>
      <c r="F401" s="88">
        <v>30.07</v>
      </c>
      <c r="G401" s="88">
        <v>248.22</v>
      </c>
      <c r="H401" s="74">
        <f>[2]COD!C586</f>
        <v>794</v>
      </c>
      <c r="I401" s="69">
        <f>[2]氨氮!C586</f>
        <v>26.6</v>
      </c>
      <c r="J401" s="69"/>
      <c r="K401" s="77"/>
      <c r="L401" s="69"/>
      <c r="M401" s="69"/>
      <c r="N401" s="69"/>
      <c r="O401" s="77">
        <v>2.63</v>
      </c>
      <c r="P401" s="69"/>
      <c r="Q401" s="69"/>
      <c r="R401" s="81">
        <f>[2]COD!D586</f>
        <v>39.1</v>
      </c>
      <c r="S401" s="69">
        <f>[2]氨氮!D586</f>
        <v>1.2</v>
      </c>
      <c r="T401" s="69"/>
      <c r="U401" s="69"/>
      <c r="V401" s="69"/>
      <c r="W401" s="69"/>
      <c r="X401" s="69"/>
      <c r="Y401" s="81">
        <f t="shared" si="12"/>
        <v>95.075566750629719</v>
      </c>
      <c r="Z401" s="90">
        <f>100*(I401-S401)/I401</f>
        <v>95.488721804511272</v>
      </c>
      <c r="AA401" s="90"/>
      <c r="AB401" s="90"/>
    </row>
    <row r="402" spans="2:28">
      <c r="B402" s="73">
        <v>43593</v>
      </c>
      <c r="C402" s="69">
        <v>7.1</v>
      </c>
      <c r="D402" s="69"/>
      <c r="E402" s="74">
        <v>1967.73</v>
      </c>
      <c r="F402" s="88">
        <v>6.72</v>
      </c>
      <c r="G402" s="88">
        <v>109.9</v>
      </c>
      <c r="H402" s="74">
        <f>[2]COD!C587</f>
        <v>864</v>
      </c>
      <c r="I402" s="69">
        <f>(I401+I403)/2</f>
        <v>23.3</v>
      </c>
      <c r="J402" s="69">
        <v>36.26</v>
      </c>
      <c r="K402" s="77">
        <f>J402-I402</f>
        <v>12.959999999999997</v>
      </c>
      <c r="L402" s="69">
        <f>'[2]NO2- NO3-'!H557</f>
        <v>0</v>
      </c>
      <c r="M402" s="69">
        <f>'[2]NO2- NO3-'!J557</f>
        <v>0</v>
      </c>
      <c r="N402" s="69">
        <f>I402+K402+L402+M402</f>
        <v>36.26</v>
      </c>
      <c r="O402" s="77">
        <v>2.0350000000000001</v>
      </c>
      <c r="P402" s="69">
        <f>[2]磷酸!C556</f>
        <v>0</v>
      </c>
      <c r="Q402" s="69">
        <f>[2]pH!C556</f>
        <v>7</v>
      </c>
      <c r="R402" s="81">
        <f>[2]COD!D587</f>
        <v>31.4</v>
      </c>
      <c r="S402" s="69">
        <f>[2]氨氮!D587</f>
        <v>0.6</v>
      </c>
      <c r="T402" s="69">
        <v>2.4700000000000002</v>
      </c>
      <c r="U402" s="69">
        <f>T402-S402</f>
        <v>1.87</v>
      </c>
      <c r="V402" s="69">
        <f>'[2]NO2- NO3-'!I557</f>
        <v>0</v>
      </c>
      <c r="W402" s="69">
        <f>'[2]NO2- NO3-'!K557</f>
        <v>18.52</v>
      </c>
      <c r="X402" s="69">
        <f>S402+U402+V402+W402</f>
        <v>20.99</v>
      </c>
      <c r="Y402" s="81">
        <f t="shared" si="12"/>
        <v>96.365740740740748</v>
      </c>
      <c r="Z402" s="90">
        <f>100*(I402-S402)/I402</f>
        <v>97.424892703862653</v>
      </c>
      <c r="AA402" s="90">
        <f>(J402-T402)/J402*100</f>
        <v>93.1880860452289</v>
      </c>
      <c r="AB402" s="90"/>
    </row>
    <row r="403" spans="2:28">
      <c r="B403" s="73">
        <v>43594</v>
      </c>
      <c r="C403" s="69">
        <v>7.3</v>
      </c>
      <c r="D403" s="69"/>
      <c r="E403" s="74">
        <v>2110.48</v>
      </c>
      <c r="F403" s="88">
        <v>9.41</v>
      </c>
      <c r="G403" s="88">
        <v>305.08</v>
      </c>
      <c r="H403" s="74">
        <f>[2]COD!C588</f>
        <v>729</v>
      </c>
      <c r="I403" s="69">
        <f>[2]氨氮!C588</f>
        <v>20</v>
      </c>
      <c r="J403" s="69"/>
      <c r="K403" s="77"/>
      <c r="L403" s="69"/>
      <c r="M403" s="69"/>
      <c r="N403" s="69"/>
      <c r="O403" s="77">
        <v>1.9850000000000001</v>
      </c>
      <c r="P403" s="69"/>
      <c r="Q403" s="69"/>
      <c r="R403" s="81">
        <f>[2]COD!D588</f>
        <v>35.799999999999997</v>
      </c>
      <c r="S403" s="69">
        <f>[2]氨氮!D588</f>
        <v>1.2</v>
      </c>
      <c r="T403" s="69"/>
      <c r="U403" s="69"/>
      <c r="V403" s="69"/>
      <c r="W403" s="69"/>
      <c r="X403" s="69"/>
      <c r="Y403" s="81">
        <f t="shared" si="12"/>
        <v>95.089163237311396</v>
      </c>
      <c r="Z403" s="90">
        <f>100*(I403-S403)/I403</f>
        <v>94</v>
      </c>
      <c r="AA403" s="90"/>
      <c r="AB403" s="90"/>
    </row>
    <row r="404" spans="2:28">
      <c r="B404" s="73">
        <v>43595</v>
      </c>
      <c r="C404" s="69">
        <v>7.1</v>
      </c>
      <c r="D404" s="69"/>
      <c r="E404" s="74">
        <v>2253.9699999999998</v>
      </c>
      <c r="F404" s="88">
        <v>11.12</v>
      </c>
      <c r="G404" s="88">
        <v>120.09</v>
      </c>
      <c r="H404" s="74">
        <f>[2]COD!C589</f>
        <v>656</v>
      </c>
      <c r="I404" s="69">
        <f>[2]氨氮!C589</f>
        <v>22.1</v>
      </c>
      <c r="J404" s="69">
        <v>36.26</v>
      </c>
      <c r="K404" s="77">
        <f>J404-I404</f>
        <v>14.159999999999997</v>
      </c>
      <c r="L404" s="69">
        <f>'[2]NO2- NO3-'!H559</f>
        <v>0</v>
      </c>
      <c r="M404" s="69">
        <f>'[2]NO2- NO3-'!J559</f>
        <v>0</v>
      </c>
      <c r="N404" s="69">
        <f>I404+K404+L404+M404</f>
        <v>36.26</v>
      </c>
      <c r="O404" s="77">
        <v>2.12</v>
      </c>
      <c r="P404" s="69">
        <f>[2]磷酸!C558</f>
        <v>0</v>
      </c>
      <c r="Q404" s="69">
        <f>[2]pH!C558</f>
        <v>7.2</v>
      </c>
      <c r="R404" s="81">
        <f>[2]COD!D589</f>
        <v>34.4</v>
      </c>
      <c r="S404" s="69">
        <f>[2]氨氮!D589</f>
        <v>0.7</v>
      </c>
      <c r="T404" s="69">
        <v>3.39</v>
      </c>
      <c r="U404" s="69">
        <f>T404-S404</f>
        <v>2.6900000000000004</v>
      </c>
      <c r="V404" s="69">
        <f>'[2]NO2- NO3-'!I559</f>
        <v>0</v>
      </c>
      <c r="W404" s="69">
        <f>'[2]NO2- NO3-'!K559</f>
        <v>16.079999999999998</v>
      </c>
      <c r="X404" s="69">
        <f>S404+U404+V404+W404</f>
        <v>19.47</v>
      </c>
      <c r="Y404" s="81">
        <f t="shared" si="12"/>
        <v>94.756097560975618</v>
      </c>
      <c r="Z404" s="90">
        <f>100*(I404-S404)/I404</f>
        <v>96.832579185520359</v>
      </c>
      <c r="AA404" s="90">
        <f>(J404-T404)/J404*100</f>
        <v>90.650854936569232</v>
      </c>
      <c r="AB404" s="90"/>
    </row>
    <row r="405" spans="2:28">
      <c r="B405" s="73">
        <v>43596</v>
      </c>
      <c r="C405" s="69">
        <v>7.1</v>
      </c>
      <c r="D405" s="69"/>
      <c r="E405" s="74">
        <v>2299.5500000000002</v>
      </c>
      <c r="F405" s="88"/>
      <c r="G405" s="88"/>
      <c r="H405" s="74">
        <f>[2]COD!C590</f>
        <v>788</v>
      </c>
      <c r="I405" s="69"/>
      <c r="J405" s="69"/>
      <c r="K405" s="77"/>
      <c r="L405" s="69"/>
      <c r="M405" s="69"/>
      <c r="N405" s="69"/>
      <c r="O405" s="77">
        <v>2.2850000000000001</v>
      </c>
      <c r="P405" s="69"/>
      <c r="Q405" s="69"/>
      <c r="R405" s="81">
        <f>[2]COD!D590</f>
        <v>35.700000000000003</v>
      </c>
      <c r="S405" s="69">
        <f>[2]氨氮!D590</f>
        <v>1.4</v>
      </c>
      <c r="T405" s="69"/>
      <c r="U405" s="69"/>
      <c r="V405" s="69"/>
      <c r="W405" s="69"/>
      <c r="X405" s="69"/>
      <c r="Y405" s="81">
        <f t="shared" si="12"/>
        <v>95.469543147208114</v>
      </c>
      <c r="Z405" s="90"/>
      <c r="AA405" s="90"/>
      <c r="AB405" s="90"/>
    </row>
    <row r="406" spans="2:28">
      <c r="B406" s="73">
        <v>43597</v>
      </c>
      <c r="C406" s="69">
        <v>7.1</v>
      </c>
      <c r="D406" s="69"/>
      <c r="E406" s="74">
        <v>2376.9699999999998</v>
      </c>
      <c r="F406" s="88"/>
      <c r="G406" s="88"/>
      <c r="H406" s="74">
        <f>[2]COD!C591</f>
        <v>886</v>
      </c>
      <c r="I406" s="69"/>
      <c r="J406" s="69"/>
      <c r="K406" s="77"/>
      <c r="L406" s="69"/>
      <c r="M406" s="69"/>
      <c r="N406" s="69"/>
      <c r="O406" s="77">
        <v>2.165</v>
      </c>
      <c r="P406" s="69"/>
      <c r="Q406" s="69"/>
      <c r="R406" s="81">
        <f>[2]COD!D591</f>
        <v>36.700000000000003</v>
      </c>
      <c r="S406" s="69">
        <f>[2]氨氮!D591</f>
        <v>3.5</v>
      </c>
      <c r="T406" s="69"/>
      <c r="U406" s="69"/>
      <c r="V406" s="69"/>
      <c r="W406" s="69"/>
      <c r="X406" s="69"/>
      <c r="Y406" s="81">
        <f t="shared" si="12"/>
        <v>95.857787810383741</v>
      </c>
      <c r="Z406" s="90"/>
      <c r="AA406" s="90"/>
      <c r="AB406" s="90"/>
    </row>
    <row r="407" spans="2:28">
      <c r="B407" s="73">
        <v>43598</v>
      </c>
      <c r="C407" s="69">
        <v>7.1</v>
      </c>
      <c r="D407" s="69">
        <f>[2]pH!B561</f>
        <v>7.1</v>
      </c>
      <c r="E407" s="74">
        <v>2212.7600000000002</v>
      </c>
      <c r="F407" s="88">
        <v>12.93</v>
      </c>
      <c r="G407" s="88">
        <v>144.88999999999999</v>
      </c>
      <c r="H407" s="74">
        <f>[2]COD!C592</f>
        <v>834</v>
      </c>
      <c r="I407" s="69">
        <f>[2]氨氮!C592</f>
        <v>11.2</v>
      </c>
      <c r="J407" s="69">
        <v>45.23</v>
      </c>
      <c r="K407" s="77">
        <f>J407-I407</f>
        <v>34.03</v>
      </c>
      <c r="L407" s="69">
        <f>'[2]NO2- NO3-'!H562</f>
        <v>0</v>
      </c>
      <c r="M407" s="69">
        <f>'[2]NO2- NO3-'!J562</f>
        <v>0</v>
      </c>
      <c r="N407" s="69">
        <f>I407+K407+L407+M407</f>
        <v>45.230000000000004</v>
      </c>
      <c r="O407" s="77">
        <v>2.17</v>
      </c>
      <c r="P407" s="69">
        <f>[2]磷酸!C561</f>
        <v>0</v>
      </c>
      <c r="Q407" s="69">
        <f>[2]pH!C561</f>
        <v>6.7</v>
      </c>
      <c r="R407" s="81">
        <f>[2]COD!D592</f>
        <v>36.4</v>
      </c>
      <c r="S407" s="69">
        <f>[2]氨氮!D592</f>
        <v>0.8</v>
      </c>
      <c r="T407" s="69">
        <v>3.69</v>
      </c>
      <c r="U407" s="69">
        <f>T407-S407</f>
        <v>2.8899999999999997</v>
      </c>
      <c r="V407" s="69">
        <f>'[2]NO2- NO3-'!I562</f>
        <v>0</v>
      </c>
      <c r="W407" s="69">
        <f>'[2]NO2- NO3-'!K562</f>
        <v>18.86</v>
      </c>
      <c r="X407" s="69">
        <f>S407+U407+V407+W407</f>
        <v>22.549999999999997</v>
      </c>
      <c r="Y407" s="81">
        <f t="shared" si="12"/>
        <v>95.635491606714623</v>
      </c>
      <c r="Z407" s="90">
        <f>100*(I407-S407)/I407</f>
        <v>92.857142857142847</v>
      </c>
      <c r="AA407" s="90">
        <f>(J407-T407)/J407*100</f>
        <v>91.841697988061028</v>
      </c>
      <c r="AB407" s="90"/>
    </row>
    <row r="408" spans="2:28">
      <c r="B408" s="73">
        <v>43599</v>
      </c>
      <c r="C408" s="69">
        <v>7.1</v>
      </c>
      <c r="D408" s="69"/>
      <c r="E408" s="74">
        <v>2197.52</v>
      </c>
      <c r="F408" s="88">
        <v>10.85</v>
      </c>
      <c r="G408" s="88">
        <v>159.83600000000001</v>
      </c>
      <c r="H408" s="74">
        <f>[2]COD!C593</f>
        <v>650</v>
      </c>
      <c r="I408" s="69">
        <f>[2]氨氮!C593</f>
        <v>14</v>
      </c>
      <c r="J408" s="69"/>
      <c r="K408" s="77"/>
      <c r="L408" s="69"/>
      <c r="M408" s="69"/>
      <c r="N408" s="69"/>
      <c r="O408" s="77">
        <v>1.825</v>
      </c>
      <c r="P408" s="69"/>
      <c r="Q408" s="69"/>
      <c r="R408" s="81">
        <f>[2]COD!D593</f>
        <v>39.6</v>
      </c>
      <c r="S408" s="69">
        <f>[2]氨氮!D593</f>
        <v>0.5</v>
      </c>
      <c r="T408" s="69"/>
      <c r="U408" s="69"/>
      <c r="V408" s="69"/>
      <c r="W408" s="69"/>
      <c r="X408" s="69"/>
      <c r="Y408" s="81">
        <f t="shared" si="12"/>
        <v>93.907692307692301</v>
      </c>
      <c r="Z408" s="90">
        <f>100*(I408-S408)/I408</f>
        <v>96.428571428571431</v>
      </c>
      <c r="AA408" s="90"/>
      <c r="AB408" s="90"/>
    </row>
    <row r="409" spans="2:28">
      <c r="B409" s="73">
        <v>43600</v>
      </c>
      <c r="C409" s="69">
        <v>7.1</v>
      </c>
      <c r="D409" s="69"/>
      <c r="E409" s="74">
        <v>2087.64</v>
      </c>
      <c r="F409" s="88">
        <v>14.05</v>
      </c>
      <c r="G409" s="88">
        <v>197.51</v>
      </c>
      <c r="H409" s="74">
        <f>[2]COD!C594</f>
        <v>663</v>
      </c>
      <c r="I409" s="69">
        <f>[2]氨氮!C594</f>
        <v>18.899999999999999</v>
      </c>
      <c r="J409" s="69">
        <v>43.73</v>
      </c>
      <c r="K409" s="77">
        <f>J409-I409</f>
        <v>24.83</v>
      </c>
      <c r="L409" s="69">
        <f>'[2]NO2- NO3-'!H564</f>
        <v>0</v>
      </c>
      <c r="M409" s="69">
        <f>'[2]NO2- NO3-'!J564</f>
        <v>0.25</v>
      </c>
      <c r="N409" s="69">
        <f>I409+K409+L409+M409</f>
        <v>43.98</v>
      </c>
      <c r="O409" s="77">
        <v>2.5700000000000003</v>
      </c>
      <c r="P409" s="69">
        <f>[2]磷酸!C563</f>
        <v>17.75</v>
      </c>
      <c r="Q409" s="69">
        <f>[2]pH!C563</f>
        <v>6.8</v>
      </c>
      <c r="R409" s="81">
        <f>[2]COD!D594</f>
        <v>37</v>
      </c>
      <c r="S409" s="69">
        <f>[2]氨氮!D594</f>
        <v>1.2</v>
      </c>
      <c r="T409" s="69">
        <v>3.39</v>
      </c>
      <c r="U409" s="69">
        <f>T409-S409</f>
        <v>2.1900000000000004</v>
      </c>
      <c r="V409" s="69">
        <f>'[2]NO2- NO3-'!I564</f>
        <v>0</v>
      </c>
      <c r="W409" s="69">
        <f>'[2]NO2- NO3-'!K564</f>
        <v>8.6</v>
      </c>
      <c r="X409" s="69">
        <f>S409+U409+V409+W409</f>
        <v>11.99</v>
      </c>
      <c r="Y409" s="81">
        <f t="shared" si="12"/>
        <v>94.419306184012058</v>
      </c>
      <c r="Z409" s="90">
        <f>100*(I409-S409)/I409</f>
        <v>93.650793650793659</v>
      </c>
      <c r="AA409" s="90">
        <f>(J409-T409)/J409*100</f>
        <v>92.247884747313051</v>
      </c>
      <c r="AB409" s="90"/>
    </row>
    <row r="410" spans="2:28">
      <c r="B410" s="73">
        <v>43601</v>
      </c>
      <c r="C410" s="69">
        <v>7.1</v>
      </c>
      <c r="D410" s="69"/>
      <c r="E410" s="74">
        <v>1856.85</v>
      </c>
      <c r="F410" s="88">
        <v>32.14</v>
      </c>
      <c r="G410" s="88">
        <v>266.18</v>
      </c>
      <c r="H410" s="74">
        <f>[2]COD!C595</f>
        <v>736</v>
      </c>
      <c r="I410" s="69">
        <f>[2]氨氮!C595</f>
        <v>36.4</v>
      </c>
      <c r="J410" s="69"/>
      <c r="K410" s="77"/>
      <c r="L410" s="69"/>
      <c r="M410" s="69"/>
      <c r="N410" s="69"/>
      <c r="O410" s="77">
        <v>2.2400000000000002</v>
      </c>
      <c r="P410" s="69"/>
      <c r="Q410" s="69"/>
      <c r="R410" s="81">
        <f>[2]COD!D595</f>
        <v>41</v>
      </c>
      <c r="S410" s="69">
        <f>[2]氨氮!D595</f>
        <v>1.3</v>
      </c>
      <c r="T410" s="69"/>
      <c r="U410" s="69"/>
      <c r="V410" s="69"/>
      <c r="W410" s="69"/>
      <c r="X410" s="69"/>
      <c r="Y410" s="81">
        <f t="shared" si="12"/>
        <v>94.429347826086953</v>
      </c>
      <c r="Z410" s="90">
        <f>100*(I410-S410)/I410</f>
        <v>96.428571428571431</v>
      </c>
      <c r="AA410" s="90"/>
      <c r="AB410" s="90"/>
    </row>
    <row r="411" spans="2:28">
      <c r="B411" s="73">
        <v>43602</v>
      </c>
      <c r="C411" s="69">
        <v>7.7</v>
      </c>
      <c r="D411" s="69"/>
      <c r="E411" s="74">
        <v>1790.67</v>
      </c>
      <c r="F411" s="88">
        <v>19.54</v>
      </c>
      <c r="G411" s="88">
        <v>274.04000000000002</v>
      </c>
      <c r="H411" s="74">
        <f>[2]COD!C596</f>
        <v>1249</v>
      </c>
      <c r="I411" s="69">
        <f>[2]氨氮!C596</f>
        <v>18.600000000000001</v>
      </c>
      <c r="J411" s="69">
        <v>42.97</v>
      </c>
      <c r="K411" s="77">
        <f>J411-I411</f>
        <v>24.369999999999997</v>
      </c>
      <c r="L411" s="69">
        <f>'[2]NO2- NO3-'!H566</f>
        <v>0</v>
      </c>
      <c r="M411" s="69">
        <f>'[2]NO2- NO3-'!J566</f>
        <v>7.0000000000000007E-2</v>
      </c>
      <c r="N411" s="69">
        <f>I411+K411+L411+M411</f>
        <v>43.04</v>
      </c>
      <c r="O411" s="77">
        <v>2.38</v>
      </c>
      <c r="P411" s="69">
        <f>[2]磷酸!C565</f>
        <v>19.100000000000001</v>
      </c>
      <c r="Q411" s="69">
        <f>[2]pH!C565</f>
        <v>7.5</v>
      </c>
      <c r="R411" s="81">
        <f>[2]COD!D596</f>
        <v>28.6</v>
      </c>
      <c r="S411" s="69">
        <f>[2]氨氮!D596</f>
        <v>4</v>
      </c>
      <c r="T411" s="69">
        <v>7.32</v>
      </c>
      <c r="U411" s="69">
        <f>T411-S411</f>
        <v>3.3200000000000003</v>
      </c>
      <c r="V411" s="69">
        <f>'[2]NO2- NO3-'!I566</f>
        <v>0</v>
      </c>
      <c r="W411" s="69">
        <f>'[2]NO2- NO3-'!K566</f>
        <v>11.58</v>
      </c>
      <c r="X411" s="69">
        <f>S411+U411+V411+W411</f>
        <v>18.899999999999999</v>
      </c>
      <c r="Y411" s="81">
        <f t="shared" si="12"/>
        <v>97.710168134507612</v>
      </c>
      <c r="Z411" s="90">
        <f>100*(I411-S411)/I411</f>
        <v>78.494623655913983</v>
      </c>
      <c r="AA411" s="90">
        <f>(J411-T411)/J411*100</f>
        <v>82.964859204095873</v>
      </c>
      <c r="AB411" s="90"/>
    </row>
    <row r="412" spans="2:28">
      <c r="B412" s="73">
        <v>43603</v>
      </c>
      <c r="C412" s="69">
        <v>7</v>
      </c>
      <c r="D412" s="69"/>
      <c r="E412" s="74">
        <v>1742.22</v>
      </c>
      <c r="F412" s="88"/>
      <c r="G412" s="88"/>
      <c r="H412" s="74">
        <f>[2]COD!C597</f>
        <v>986</v>
      </c>
      <c r="I412" s="69"/>
      <c r="J412" s="69"/>
      <c r="K412" s="77"/>
      <c r="L412" s="69"/>
      <c r="M412" s="69"/>
      <c r="N412" s="69"/>
      <c r="O412" s="77">
        <v>2.3600000000000003</v>
      </c>
      <c r="P412" s="69"/>
      <c r="Q412" s="69"/>
      <c r="R412" s="81">
        <f>[2]COD!D597</f>
        <v>38.4</v>
      </c>
      <c r="S412" s="69">
        <f>[2]氨氮!D597</f>
        <v>0.6</v>
      </c>
      <c r="T412" s="69"/>
      <c r="U412" s="69"/>
      <c r="V412" s="69"/>
      <c r="W412" s="69"/>
      <c r="X412" s="69"/>
      <c r="Y412" s="81">
        <f t="shared" si="12"/>
        <v>96.105476673427987</v>
      </c>
      <c r="Z412" s="90"/>
      <c r="AA412" s="90"/>
      <c r="AB412" s="90"/>
    </row>
    <row r="413" spans="2:28">
      <c r="B413" s="73">
        <v>43604</v>
      </c>
      <c r="C413" s="69">
        <v>7.7</v>
      </c>
      <c r="D413" s="69"/>
      <c r="E413" s="74">
        <v>1873.55</v>
      </c>
      <c r="F413" s="88"/>
      <c r="G413" s="88"/>
      <c r="H413" s="74">
        <f>[2]COD!C598</f>
        <v>801</v>
      </c>
      <c r="I413" s="69"/>
      <c r="J413" s="69"/>
      <c r="K413" s="77"/>
      <c r="L413" s="69"/>
      <c r="M413" s="69"/>
      <c r="N413" s="69"/>
      <c r="O413" s="77">
        <v>2.335</v>
      </c>
      <c r="P413" s="69"/>
      <c r="Q413" s="69"/>
      <c r="R413" s="81">
        <f>[2]COD!D598</f>
        <v>56.8</v>
      </c>
      <c r="S413" s="69">
        <f>[2]氨氮!D598</f>
        <v>0.6</v>
      </c>
      <c r="T413" s="69"/>
      <c r="U413" s="69"/>
      <c r="V413" s="69"/>
      <c r="W413" s="69"/>
      <c r="X413" s="69"/>
      <c r="Y413" s="81">
        <f t="shared" si="12"/>
        <v>92.908863920099876</v>
      </c>
      <c r="Z413" s="90"/>
      <c r="AA413" s="90"/>
      <c r="AB413" s="90"/>
    </row>
    <row r="414" spans="2:28">
      <c r="B414" s="73">
        <v>43605</v>
      </c>
      <c r="C414" s="69">
        <v>7.7</v>
      </c>
      <c r="D414" s="69">
        <f>[2]pH!B568</f>
        <v>7.3</v>
      </c>
      <c r="E414" s="74">
        <v>2113.56</v>
      </c>
      <c r="F414" s="88">
        <v>22.88</v>
      </c>
      <c r="G414" s="88">
        <v>403.12</v>
      </c>
      <c r="H414" s="74">
        <f>[2]COD!C599</f>
        <v>997</v>
      </c>
      <c r="I414" s="69">
        <f>[2]氨氮!C599</f>
        <v>17.7</v>
      </c>
      <c r="J414" s="69">
        <v>45.23</v>
      </c>
      <c r="K414" s="77">
        <f>J414-I414</f>
        <v>27.529999999999998</v>
      </c>
      <c r="L414" s="69">
        <f>'[2]NO2- NO3-'!H569</f>
        <v>0</v>
      </c>
      <c r="M414" s="69">
        <f>'[2]NO2- NO3-'!J569</f>
        <v>0.18</v>
      </c>
      <c r="N414" s="69">
        <f>I414+K414+L414+M414</f>
        <v>45.41</v>
      </c>
      <c r="O414" s="77">
        <v>2.3600000000000003</v>
      </c>
      <c r="P414" s="69">
        <f>[2]磷酸!C568</f>
        <v>0</v>
      </c>
      <c r="Q414" s="69">
        <f>[2]pH!C568</f>
        <v>7.1</v>
      </c>
      <c r="R414" s="81">
        <f>[2]COD!D599</f>
        <v>38.700000000000003</v>
      </c>
      <c r="S414" s="69">
        <f>[2]氨氮!D599</f>
        <v>0.5</v>
      </c>
      <c r="T414" s="69">
        <v>3.09</v>
      </c>
      <c r="U414" s="69">
        <f>T414-S414</f>
        <v>2.59</v>
      </c>
      <c r="V414" s="69">
        <f>'[2]NO2- NO3-'!I569</f>
        <v>0</v>
      </c>
      <c r="W414" s="69">
        <f>'[2]NO2- NO3-'!K569</f>
        <v>14.56</v>
      </c>
      <c r="X414" s="69">
        <f>S414+U414+V414+W414</f>
        <v>17.649999999999999</v>
      </c>
      <c r="Y414" s="81">
        <f t="shared" si="12"/>
        <v>96.118355065195587</v>
      </c>
      <c r="Z414" s="90">
        <f>100*(I414-S414)/I414</f>
        <v>97.175141242937855</v>
      </c>
      <c r="AA414" s="90">
        <f>(J414-T414)/J414*100</f>
        <v>93.168251160734044</v>
      </c>
      <c r="AB414" s="90"/>
    </row>
    <row r="415" spans="2:28">
      <c r="B415" s="73">
        <v>43606</v>
      </c>
      <c r="C415" s="69">
        <v>7.7</v>
      </c>
      <c r="D415" s="69"/>
      <c r="E415" s="74">
        <v>2715.38</v>
      </c>
      <c r="F415" s="88">
        <v>17.46</v>
      </c>
      <c r="G415" s="88">
        <v>356.5</v>
      </c>
      <c r="H415" s="74">
        <f>[2]COD!C600</f>
        <v>1108</v>
      </c>
      <c r="I415" s="69">
        <f>[2]氨氮!C600</f>
        <v>21.7</v>
      </c>
      <c r="J415" s="69"/>
      <c r="K415" s="77"/>
      <c r="L415" s="87"/>
      <c r="M415" s="87"/>
      <c r="N415" s="69"/>
      <c r="O415" s="77">
        <v>2.77</v>
      </c>
      <c r="P415" s="69"/>
      <c r="Q415" s="69"/>
      <c r="R415" s="81">
        <f>[2]COD!D600</f>
        <v>39.200000000000003</v>
      </c>
      <c r="S415" s="69">
        <f>[2]氨氮!D600</f>
        <v>2.9</v>
      </c>
      <c r="T415" s="69"/>
      <c r="U415" s="69"/>
      <c r="V415" s="69"/>
      <c r="W415" s="69"/>
      <c r="X415" s="69"/>
      <c r="Y415" s="81">
        <f t="shared" ref="Y415:Y478" si="14">(H415-R415)/H415*100</f>
        <v>96.462093862815877</v>
      </c>
      <c r="Z415" s="90">
        <f>100*(I415-S415)/I415</f>
        <v>86.635944700460826</v>
      </c>
      <c r="AA415" s="90"/>
      <c r="AB415" s="90"/>
    </row>
    <row r="416" spans="2:28">
      <c r="B416" s="73">
        <v>43607</v>
      </c>
      <c r="C416" s="69">
        <v>7.1</v>
      </c>
      <c r="D416" s="69"/>
      <c r="E416" s="74">
        <v>2115.44</v>
      </c>
      <c r="F416" s="88">
        <v>21.33</v>
      </c>
      <c r="G416" s="88">
        <v>192.43</v>
      </c>
      <c r="H416" s="74">
        <f>[2]COD!C601</f>
        <v>1200</v>
      </c>
      <c r="I416" s="69">
        <f>[2]氨氮!C601</f>
        <v>24.5</v>
      </c>
      <c r="J416" s="69">
        <v>50.36</v>
      </c>
      <c r="K416" s="77">
        <f>J416-I416</f>
        <v>25.86</v>
      </c>
      <c r="L416" s="69">
        <v>0</v>
      </c>
      <c r="M416" s="69">
        <v>0</v>
      </c>
      <c r="N416" s="69">
        <f>I416+K416+L416+M416</f>
        <v>50.36</v>
      </c>
      <c r="O416" s="77">
        <v>2.3049999999999997</v>
      </c>
      <c r="P416" s="69">
        <f>[2]磷酸!C570</f>
        <v>0.22</v>
      </c>
      <c r="Q416" s="69">
        <f>[2]pH!C570</f>
        <v>7.3</v>
      </c>
      <c r="R416" s="81">
        <f>[2]COD!D601</f>
        <v>54.7</v>
      </c>
      <c r="S416" s="69">
        <f>[2]氨氮!D601</f>
        <v>1</v>
      </c>
      <c r="T416" s="69">
        <v>4.88</v>
      </c>
      <c r="U416" s="69">
        <f>T416-S416</f>
        <v>3.88</v>
      </c>
      <c r="V416" s="69">
        <f>'[2]NO2- NO3-'!I571</f>
        <v>0</v>
      </c>
      <c r="W416" s="69">
        <f>'[2]NO2- NO3-'!K571</f>
        <v>14.94</v>
      </c>
      <c r="X416" s="69">
        <f>S416+U416+V416+W416</f>
        <v>19.82</v>
      </c>
      <c r="Y416" s="81">
        <f t="shared" si="14"/>
        <v>95.441666666666663</v>
      </c>
      <c r="Z416" s="90">
        <f>100*(I416-S416)/I416</f>
        <v>95.91836734693878</v>
      </c>
      <c r="AA416" s="90">
        <f>(J416-T416)/J416*100</f>
        <v>90.309769658459089</v>
      </c>
      <c r="AB416" s="90"/>
    </row>
    <row r="417" spans="2:28">
      <c r="B417" s="73">
        <v>43608</v>
      </c>
      <c r="C417" s="69">
        <v>7.1</v>
      </c>
      <c r="D417" s="69"/>
      <c r="E417" s="74">
        <v>2081.38</v>
      </c>
      <c r="F417" s="88">
        <v>31.52</v>
      </c>
      <c r="G417" s="88">
        <v>287.26</v>
      </c>
      <c r="H417" s="74">
        <f>[2]COD!C602</f>
        <v>782</v>
      </c>
      <c r="I417" s="69">
        <f>[2]氨氮!C602</f>
        <v>20.9</v>
      </c>
      <c r="J417" s="69"/>
      <c r="K417" s="77"/>
      <c r="L417" s="69"/>
      <c r="M417" s="69"/>
      <c r="N417" s="69"/>
      <c r="O417" s="77">
        <v>2.915</v>
      </c>
      <c r="P417" s="69"/>
      <c r="Q417" s="69"/>
      <c r="R417" s="81">
        <f>[2]COD!D602</f>
        <v>42</v>
      </c>
      <c r="S417" s="69">
        <f>[2]氨氮!D602</f>
        <v>0.6</v>
      </c>
      <c r="T417" s="69"/>
      <c r="U417" s="69"/>
      <c r="V417" s="69"/>
      <c r="W417" s="69"/>
      <c r="X417" s="69"/>
      <c r="Y417" s="81">
        <f t="shared" si="14"/>
        <v>94.629156010230176</v>
      </c>
      <c r="Z417" s="90">
        <f>100*(I417-S417)/I417</f>
        <v>97.129186602870803</v>
      </c>
      <c r="AA417" s="90"/>
      <c r="AB417" s="90"/>
    </row>
    <row r="418" spans="2:28">
      <c r="B418" s="73">
        <v>43609</v>
      </c>
      <c r="C418" s="69">
        <v>7.1</v>
      </c>
      <c r="D418" s="69"/>
      <c r="E418" s="74">
        <v>2100.02</v>
      </c>
      <c r="F418" s="88">
        <v>15.11</v>
      </c>
      <c r="G418" s="88">
        <v>295.66000000000003</v>
      </c>
      <c r="H418" s="74">
        <f>[2]COD!C603</f>
        <v>694</v>
      </c>
      <c r="I418" s="69">
        <f>[2]氨氮!C603</f>
        <v>19.7</v>
      </c>
      <c r="J418" s="69">
        <v>46.72</v>
      </c>
      <c r="K418" s="77">
        <f>J418-I418</f>
        <v>27.02</v>
      </c>
      <c r="L418" s="69">
        <v>0</v>
      </c>
      <c r="M418" s="69">
        <v>0</v>
      </c>
      <c r="N418" s="69">
        <f>I418+K418+L418+M418</f>
        <v>46.72</v>
      </c>
      <c r="O418" s="77">
        <v>2.5999999999999996</v>
      </c>
      <c r="P418" s="69">
        <f>[2]磷酸!C572</f>
        <v>0</v>
      </c>
      <c r="Q418" s="69">
        <f>[2]pH!C572</f>
        <v>7.2</v>
      </c>
      <c r="R418" s="81">
        <f>[2]COD!D603</f>
        <v>44.6</v>
      </c>
      <c r="S418" s="69">
        <f>[2]氨氮!D603</f>
        <v>0.5</v>
      </c>
      <c r="T418" s="69">
        <v>4.17</v>
      </c>
      <c r="U418" s="69">
        <f>T418-S418</f>
        <v>3.67</v>
      </c>
      <c r="V418" s="69">
        <f>'[2]NO2- NO3-'!I573</f>
        <v>0</v>
      </c>
      <c r="W418" s="69">
        <f>'[2]NO2- NO3-'!K573</f>
        <v>14.37</v>
      </c>
      <c r="X418" s="69">
        <f>S418+U418+V418+W418</f>
        <v>18.54</v>
      </c>
      <c r="Y418" s="81">
        <f t="shared" si="14"/>
        <v>93.573487031700282</v>
      </c>
      <c r="Z418" s="90">
        <f>100*(I418-S418)/I418</f>
        <v>97.46192893401016</v>
      </c>
      <c r="AA418" s="90">
        <f>(J418-T418)/J418*100</f>
        <v>91.074486301369859</v>
      </c>
      <c r="AB418" s="90"/>
    </row>
    <row r="419" spans="2:28">
      <c r="B419" s="73">
        <v>43610</v>
      </c>
      <c r="C419" s="69">
        <v>7.5</v>
      </c>
      <c r="D419" s="69"/>
      <c r="E419" s="74">
        <v>2058.91</v>
      </c>
      <c r="F419" s="88"/>
      <c r="G419" s="88"/>
      <c r="H419" s="74">
        <f>[2]COD!C604</f>
        <v>743</v>
      </c>
      <c r="I419" s="69"/>
      <c r="J419" s="69"/>
      <c r="K419" s="77"/>
      <c r="L419" s="69"/>
      <c r="M419" s="69"/>
      <c r="N419" s="69"/>
      <c r="O419" s="77">
        <v>2.71</v>
      </c>
      <c r="P419" s="69"/>
      <c r="Q419" s="69"/>
      <c r="R419" s="81">
        <f>[2]COD!D604</f>
        <v>44.2</v>
      </c>
      <c r="S419" s="69">
        <f>[2]氨氮!D604</f>
        <v>0.6</v>
      </c>
      <c r="T419" s="69"/>
      <c r="U419" s="69"/>
      <c r="V419" s="69"/>
      <c r="W419" s="69"/>
      <c r="X419" s="69"/>
      <c r="Y419" s="81">
        <f t="shared" si="14"/>
        <v>94.051144010767146</v>
      </c>
      <c r="Z419" s="90"/>
      <c r="AA419" s="90"/>
      <c r="AB419" s="90"/>
    </row>
    <row r="420" spans="2:28">
      <c r="B420" s="73">
        <v>43611</v>
      </c>
      <c r="C420" s="69">
        <v>7.5</v>
      </c>
      <c r="D420" s="69"/>
      <c r="E420" s="74">
        <v>2018.38</v>
      </c>
      <c r="F420" s="88"/>
      <c r="G420" s="88"/>
      <c r="H420" s="74">
        <f>[2]COD!C605</f>
        <v>686</v>
      </c>
      <c r="I420" s="69"/>
      <c r="J420" s="69"/>
      <c r="K420" s="77"/>
      <c r="L420" s="69"/>
      <c r="M420" s="69"/>
      <c r="N420" s="69"/>
      <c r="O420" s="77">
        <v>2.41</v>
      </c>
      <c r="P420" s="69"/>
      <c r="Q420" s="69"/>
      <c r="R420" s="81">
        <f>[2]COD!D605</f>
        <v>51.4</v>
      </c>
      <c r="S420" s="69">
        <f>[2]氨氮!D605</f>
        <v>0.4</v>
      </c>
      <c r="T420" s="69"/>
      <c r="U420" s="69"/>
      <c r="V420" s="69"/>
      <c r="W420" s="69"/>
      <c r="X420" s="69"/>
      <c r="Y420" s="81">
        <f t="shared" si="14"/>
        <v>92.507288629737616</v>
      </c>
      <c r="Z420" s="90"/>
      <c r="AA420" s="90"/>
      <c r="AB420" s="90"/>
    </row>
    <row r="421" spans="2:28">
      <c r="B421" s="73">
        <v>43612</v>
      </c>
      <c r="C421" s="69">
        <v>7.5</v>
      </c>
      <c r="D421" s="69">
        <f>[2]pH!B575</f>
        <v>7.1</v>
      </c>
      <c r="E421" s="74">
        <v>2038.98</v>
      </c>
      <c r="F421" s="88">
        <v>14.2</v>
      </c>
      <c r="G421" s="88">
        <v>597.22</v>
      </c>
      <c r="H421" s="74">
        <f>[2]COD!C606</f>
        <v>662</v>
      </c>
      <c r="I421" s="69">
        <f>[2]氨氮!C606</f>
        <v>18.3</v>
      </c>
      <c r="J421" s="69">
        <v>61.66</v>
      </c>
      <c r="K421" s="77">
        <f>J421-I421</f>
        <v>43.36</v>
      </c>
      <c r="L421" s="69">
        <v>0</v>
      </c>
      <c r="M421" s="69">
        <v>0</v>
      </c>
      <c r="N421" s="69">
        <f>I421+K421+L421+M421</f>
        <v>61.66</v>
      </c>
      <c r="O421" s="77">
        <v>2.87</v>
      </c>
      <c r="P421" s="69">
        <f>[2]磷酸!C575</f>
        <v>0</v>
      </c>
      <c r="Q421" s="69">
        <f>[2]pH!C575</f>
        <v>7</v>
      </c>
      <c r="R421" s="81">
        <f>[2]COD!D606</f>
        <v>44.8</v>
      </c>
      <c r="S421" s="69">
        <f>[2]氨氮!D606</f>
        <v>0.3</v>
      </c>
      <c r="T421" s="69">
        <v>3.39</v>
      </c>
      <c r="U421" s="69">
        <f>T421-S421</f>
        <v>3.0900000000000003</v>
      </c>
      <c r="V421" s="69">
        <f>'[2]NO2- NO3-'!I576</f>
        <v>0</v>
      </c>
      <c r="W421" s="69">
        <f>'[2]NO2- NO3-'!K576</f>
        <v>13.09</v>
      </c>
      <c r="X421" s="69">
        <f>S421+U421+V421+W421</f>
        <v>16.48</v>
      </c>
      <c r="Y421" s="81">
        <f t="shared" si="14"/>
        <v>93.232628398791547</v>
      </c>
      <c r="Z421" s="90">
        <f>100*(I421-S421)/I421</f>
        <v>98.360655737704917</v>
      </c>
      <c r="AA421" s="90">
        <f>(J421-T421)/J421*100</f>
        <v>94.502108336036329</v>
      </c>
      <c r="AB421" s="90"/>
    </row>
    <row r="422" spans="2:28">
      <c r="B422" s="73">
        <v>43613</v>
      </c>
      <c r="C422" s="69">
        <v>7.5</v>
      </c>
      <c r="D422" s="69"/>
      <c r="E422" s="74">
        <v>2141.4</v>
      </c>
      <c r="F422" s="88">
        <v>14.63</v>
      </c>
      <c r="G422" s="88">
        <v>714.49</v>
      </c>
      <c r="H422" s="74">
        <f>[2]COD!C607</f>
        <v>780</v>
      </c>
      <c r="I422" s="69">
        <f>[2]氨氮!C607</f>
        <v>17.600000000000001</v>
      </c>
      <c r="J422" s="69"/>
      <c r="K422" s="77"/>
      <c r="L422" s="69"/>
      <c r="M422" s="69"/>
      <c r="N422" s="69"/>
      <c r="O422" s="77">
        <v>2.7649999999999997</v>
      </c>
      <c r="P422" s="69"/>
      <c r="Q422" s="69"/>
      <c r="R422" s="81">
        <f>[2]COD!D607</f>
        <v>60.2</v>
      </c>
      <c r="S422" s="69">
        <f>[2]氨氮!D607</f>
        <v>0.4</v>
      </c>
      <c r="T422" s="69"/>
      <c r="U422" s="69"/>
      <c r="V422" s="69"/>
      <c r="W422" s="69"/>
      <c r="X422" s="69"/>
      <c r="Y422" s="81">
        <f t="shared" si="14"/>
        <v>92.282051282051285</v>
      </c>
      <c r="Z422" s="90">
        <f>100*(I422-S422)/I422</f>
        <v>97.727272727272734</v>
      </c>
      <c r="AA422" s="90"/>
      <c r="AB422" s="90"/>
    </row>
    <row r="423" spans="2:28">
      <c r="B423" s="73">
        <v>43614</v>
      </c>
      <c r="C423" s="69">
        <v>7.5</v>
      </c>
      <c r="D423" s="69"/>
      <c r="E423" s="74">
        <v>2395.79</v>
      </c>
      <c r="F423" s="88">
        <v>14.09</v>
      </c>
      <c r="G423" s="88">
        <v>314.33999999999997</v>
      </c>
      <c r="H423" s="74">
        <f>[2]COD!C608</f>
        <v>773</v>
      </c>
      <c r="I423" s="69">
        <f>[2]氨氮!C608</f>
        <v>20.6</v>
      </c>
      <c r="J423" s="69">
        <v>45.77</v>
      </c>
      <c r="K423" s="77">
        <f>J423-I423</f>
        <v>25.17</v>
      </c>
      <c r="L423" s="69">
        <v>0</v>
      </c>
      <c r="M423" s="69">
        <v>0</v>
      </c>
      <c r="N423" s="69">
        <f>I423+K423+L423+M423</f>
        <v>45.77</v>
      </c>
      <c r="O423" s="77">
        <v>2.8250000000000002</v>
      </c>
      <c r="P423" s="69" t="e">
        <f>[2]磷酸!C577</f>
        <v>#REF!</v>
      </c>
      <c r="Q423" s="69">
        <f>[2]pH!C577</f>
        <v>7</v>
      </c>
      <c r="R423" s="81">
        <f>[2]COD!D608</f>
        <v>39.1</v>
      </c>
      <c r="S423" s="69">
        <f>[2]氨氮!D608</f>
        <v>0.3</v>
      </c>
      <c r="T423" s="69">
        <v>3.39</v>
      </c>
      <c r="U423" s="69">
        <f>T423-S423</f>
        <v>3.0900000000000003</v>
      </c>
      <c r="V423" s="69">
        <f>'[2]NO2- NO3-'!I578</f>
        <v>0</v>
      </c>
      <c r="W423" s="69">
        <f>'[2]NO2- NO3-'!K578</f>
        <v>12.1</v>
      </c>
      <c r="X423" s="69">
        <f>S423+U423+V423+W423</f>
        <v>15.49</v>
      </c>
      <c r="Y423" s="81">
        <f t="shared" si="14"/>
        <v>94.941785252263898</v>
      </c>
      <c r="Z423" s="90">
        <f>100*(I423-S423)/I423</f>
        <v>98.543689320388339</v>
      </c>
      <c r="AA423" s="90">
        <f>(J423-T423)/J423*100</f>
        <v>92.593401791566535</v>
      </c>
      <c r="AB423" s="90"/>
    </row>
    <row r="424" spans="2:28">
      <c r="B424" s="73">
        <v>43615</v>
      </c>
      <c r="C424" s="69">
        <v>7.5</v>
      </c>
      <c r="D424" s="69"/>
      <c r="E424" s="74">
        <v>2715.55</v>
      </c>
      <c r="F424" s="88">
        <v>18.52</v>
      </c>
      <c r="G424" s="88">
        <v>195.61</v>
      </c>
      <c r="H424" s="74">
        <f>[2]COD!C609</f>
        <v>798</v>
      </c>
      <c r="I424" s="69">
        <f>[2]氨氮!C609</f>
        <v>13.9</v>
      </c>
      <c r="J424" s="69"/>
      <c r="K424" s="77"/>
      <c r="L424" s="69"/>
      <c r="M424" s="69"/>
      <c r="N424" s="69"/>
      <c r="O424" s="77">
        <v>2.605</v>
      </c>
      <c r="P424" s="69"/>
      <c r="Q424" s="69"/>
      <c r="R424" s="81">
        <f>[2]COD!D609</f>
        <v>44.6</v>
      </c>
      <c r="S424" s="69">
        <v>0.1</v>
      </c>
      <c r="T424" s="69"/>
      <c r="U424" s="69"/>
      <c r="V424" s="69"/>
      <c r="W424" s="69"/>
      <c r="X424" s="69"/>
      <c r="Y424" s="81">
        <f t="shared" si="14"/>
        <v>94.411027568922307</v>
      </c>
      <c r="Z424" s="90">
        <f>100*(I424-S424)/I424</f>
        <v>99.280575539568346</v>
      </c>
      <c r="AA424" s="90"/>
      <c r="AB424" s="90"/>
    </row>
    <row r="425" spans="2:28">
      <c r="B425" s="73">
        <v>43616</v>
      </c>
      <c r="C425" s="69">
        <v>7.5</v>
      </c>
      <c r="D425" s="69"/>
      <c r="E425" s="74">
        <v>2719.6</v>
      </c>
      <c r="F425" s="88">
        <v>16.260000000000002</v>
      </c>
      <c r="G425" s="88">
        <v>140.91999999999999</v>
      </c>
      <c r="H425" s="74">
        <f>[2]COD!C610</f>
        <v>980</v>
      </c>
      <c r="I425" s="69">
        <f>[2]氨氮!C610</f>
        <v>19</v>
      </c>
      <c r="J425" s="69">
        <v>34.770000000000003</v>
      </c>
      <c r="K425" s="77">
        <f>J425-I425</f>
        <v>15.770000000000003</v>
      </c>
      <c r="L425" s="69">
        <v>0</v>
      </c>
      <c r="M425" s="69">
        <v>0</v>
      </c>
      <c r="N425" s="69">
        <f>I425+K425+L425+M425</f>
        <v>34.770000000000003</v>
      </c>
      <c r="O425" s="77">
        <v>2.4050000000000002</v>
      </c>
      <c r="P425" s="69">
        <f>[2]磷酸!C579</f>
        <v>10.4</v>
      </c>
      <c r="Q425" s="69">
        <f>[2]pH!C579</f>
        <v>7</v>
      </c>
      <c r="R425" s="81">
        <f>[2]COD!D610</f>
        <v>42</v>
      </c>
      <c r="S425" s="69">
        <f>[2]氨氮!D610</f>
        <v>0.3</v>
      </c>
      <c r="T425" s="69">
        <v>2.36</v>
      </c>
      <c r="U425" s="69">
        <f>T425-S425</f>
        <v>2.06</v>
      </c>
      <c r="V425" s="69">
        <f>'[2]NO2- NO3-'!I580</f>
        <v>0</v>
      </c>
      <c r="W425" s="69">
        <f>'[2]NO2- NO3-'!K580</f>
        <v>11.88</v>
      </c>
      <c r="X425" s="69">
        <f>S425+U425+V425+W425</f>
        <v>14.24</v>
      </c>
      <c r="Y425" s="81">
        <f t="shared" si="14"/>
        <v>95.714285714285722</v>
      </c>
      <c r="Z425" s="90">
        <f>100*(I425-S425)/I425</f>
        <v>98.421052631578945</v>
      </c>
      <c r="AA425" s="90">
        <f>(J425-T425)/J425*100</f>
        <v>93.212539545585287</v>
      </c>
      <c r="AB425" s="90"/>
    </row>
    <row r="426" spans="2:28">
      <c r="B426" s="73">
        <v>43617</v>
      </c>
      <c r="C426" s="69">
        <v>7.5</v>
      </c>
      <c r="D426" s="69"/>
      <c r="E426" s="74">
        <v>2901.77</v>
      </c>
      <c r="F426" s="88"/>
      <c r="G426" s="88"/>
      <c r="H426" s="74">
        <v>1000</v>
      </c>
      <c r="I426" s="69"/>
      <c r="J426" s="69"/>
      <c r="K426" s="77"/>
      <c r="L426" s="69"/>
      <c r="M426" s="69"/>
      <c r="N426" s="69"/>
      <c r="O426" s="77">
        <v>2.5949999999999998</v>
      </c>
      <c r="P426" s="69"/>
      <c r="Q426" s="69"/>
      <c r="R426" s="81">
        <f>[2]COD!D611</f>
        <v>26.5</v>
      </c>
      <c r="S426" s="69">
        <f>[2]氨氮!D611</f>
        <v>0.3</v>
      </c>
      <c r="T426" s="69"/>
      <c r="U426" s="69"/>
      <c r="V426" s="69"/>
      <c r="W426" s="69"/>
      <c r="X426" s="69"/>
      <c r="Y426" s="81">
        <f t="shared" si="14"/>
        <v>97.350000000000009</v>
      </c>
      <c r="Z426" s="90"/>
      <c r="AA426" s="90"/>
      <c r="AB426" s="90"/>
    </row>
    <row r="427" spans="2:28">
      <c r="B427" s="73">
        <v>43618</v>
      </c>
      <c r="C427" s="69">
        <v>7.5</v>
      </c>
      <c r="D427" s="69"/>
      <c r="E427" s="74">
        <v>2917.24</v>
      </c>
      <c r="G427" s="88"/>
      <c r="H427" s="74">
        <v>845</v>
      </c>
      <c r="I427" s="69"/>
      <c r="J427" s="69"/>
      <c r="K427" s="77"/>
      <c r="L427" s="69"/>
      <c r="M427" s="69"/>
      <c r="N427" s="69"/>
      <c r="O427" s="77">
        <v>3.02</v>
      </c>
      <c r="P427" s="69"/>
      <c r="Q427" s="69"/>
      <c r="R427" s="81">
        <f>[2]COD!D612</f>
        <v>49.7</v>
      </c>
      <c r="S427" s="69">
        <f>[2]氨氮!D612</f>
        <v>0.5</v>
      </c>
      <c r="T427" s="69"/>
      <c r="U427" s="69"/>
      <c r="V427" s="69"/>
      <c r="W427" s="69"/>
      <c r="X427" s="69"/>
      <c r="Y427" s="81">
        <f t="shared" si="14"/>
        <v>94.118343195266263</v>
      </c>
      <c r="Z427" s="90"/>
      <c r="AA427" s="90"/>
      <c r="AB427" s="90"/>
    </row>
    <row r="428" spans="2:28">
      <c r="B428" s="73">
        <v>43619</v>
      </c>
      <c r="C428" s="69">
        <v>7.5</v>
      </c>
      <c r="D428" s="69">
        <f>[2]pH!B582</f>
        <v>6.9</v>
      </c>
      <c r="E428" s="74">
        <v>2959.66</v>
      </c>
      <c r="F428" s="88">
        <v>15.35</v>
      </c>
      <c r="G428" s="88">
        <v>70.55</v>
      </c>
      <c r="H428" s="74">
        <v>1018</v>
      </c>
      <c r="I428" s="69">
        <f>[2]氨氮!C613</f>
        <v>14.4</v>
      </c>
      <c r="J428" s="69">
        <v>37.76</v>
      </c>
      <c r="K428" s="77">
        <f>J428-I428</f>
        <v>23.36</v>
      </c>
      <c r="L428" s="69">
        <v>0</v>
      </c>
      <c r="M428" s="69">
        <v>0</v>
      </c>
      <c r="N428" s="69">
        <f>I428+K428+L428+M428</f>
        <v>37.76</v>
      </c>
      <c r="O428" s="77">
        <v>2.2800000000000002</v>
      </c>
      <c r="P428" s="69">
        <f>[2]磷酸!C582</f>
        <v>0</v>
      </c>
      <c r="Q428" s="69">
        <f>[2]pH!C582</f>
        <v>7.2</v>
      </c>
      <c r="R428" s="81">
        <f>[2]COD!D613</f>
        <v>37.9</v>
      </c>
      <c r="S428" s="69">
        <f>[2]氨氮!D613</f>
        <v>0.4</v>
      </c>
      <c r="T428" s="69">
        <v>3.39</v>
      </c>
      <c r="U428" s="69">
        <f>T428-S428</f>
        <v>2.99</v>
      </c>
      <c r="V428" s="69">
        <f>'[2]NO2- NO3-'!I583</f>
        <v>0</v>
      </c>
      <c r="W428" s="69">
        <f>'[2]NO2- NO3-'!K583</f>
        <v>8.68</v>
      </c>
      <c r="X428" s="69">
        <f>S428+U428+V428+W428</f>
        <v>12.07</v>
      </c>
      <c r="Y428" s="81">
        <f t="shared" si="14"/>
        <v>96.277013752455801</v>
      </c>
      <c r="Z428" s="90">
        <f>100*(I428-S428)/I428</f>
        <v>97.222222222222214</v>
      </c>
      <c r="AA428" s="90">
        <f>(J428-T428)/J428*100</f>
        <v>91.022245762711862</v>
      </c>
      <c r="AB428" s="90"/>
    </row>
    <row r="429" spans="2:28">
      <c r="B429" s="73">
        <v>43620</v>
      </c>
      <c r="C429" s="69">
        <v>7.5</v>
      </c>
      <c r="D429" s="69"/>
      <c r="E429" s="74">
        <v>2870.74</v>
      </c>
      <c r="F429" s="88">
        <v>14.95</v>
      </c>
      <c r="G429" s="88">
        <v>151.5</v>
      </c>
      <c r="H429" s="74">
        <v>953</v>
      </c>
      <c r="I429" s="69">
        <f>[2]氨氮!C614</f>
        <v>16.2</v>
      </c>
      <c r="J429" s="69"/>
      <c r="K429" s="77"/>
      <c r="L429" s="69"/>
      <c r="M429" s="69"/>
      <c r="N429" s="69"/>
      <c r="O429" s="77">
        <v>2.6950000000000003</v>
      </c>
      <c r="P429" s="69"/>
      <c r="Q429" s="69"/>
      <c r="R429" s="81">
        <f>[2]COD!D614</f>
        <v>35.700000000000003</v>
      </c>
      <c r="S429" s="69">
        <f>[2]氨氮!D614</f>
        <v>0.4</v>
      </c>
      <c r="T429" s="69"/>
      <c r="U429" s="69"/>
      <c r="V429" s="69"/>
      <c r="W429" s="69"/>
      <c r="X429" s="69"/>
      <c r="Y429" s="81">
        <f t="shared" si="14"/>
        <v>96.253934942287515</v>
      </c>
      <c r="Z429" s="90">
        <f>100*(I429-S429)/I429</f>
        <v>97.530864197530875</v>
      </c>
      <c r="AA429" s="90"/>
      <c r="AB429" s="90"/>
    </row>
    <row r="430" spans="2:28">
      <c r="B430" s="73">
        <v>43621</v>
      </c>
      <c r="C430" s="69">
        <v>7.5</v>
      </c>
      <c r="D430" s="69"/>
      <c r="E430" s="74">
        <v>3049.22</v>
      </c>
      <c r="F430" s="88">
        <v>17.670000000000002</v>
      </c>
      <c r="G430" s="88">
        <v>87.8</v>
      </c>
      <c r="H430" s="74">
        <v>911</v>
      </c>
      <c r="I430" s="69">
        <f>[2]氨氮!C615</f>
        <v>19.7</v>
      </c>
      <c r="J430" s="69">
        <v>39.25</v>
      </c>
      <c r="K430" s="77">
        <f>J430-I430</f>
        <v>19.55</v>
      </c>
      <c r="L430" s="69">
        <v>0</v>
      </c>
      <c r="M430" s="69">
        <v>0</v>
      </c>
      <c r="N430" s="69">
        <f>I430+K430+L430+M430</f>
        <v>39.25</v>
      </c>
      <c r="O430" s="77">
        <v>2.77</v>
      </c>
      <c r="P430" s="69">
        <f>[2]磷酸!C584</f>
        <v>0.2</v>
      </c>
      <c r="Q430" s="69">
        <f>[2]pH!C584</f>
        <v>7.2</v>
      </c>
      <c r="R430" s="81">
        <f>[2]COD!D615</f>
        <v>46.6</v>
      </c>
      <c r="S430" s="69">
        <f>[2]氨氮!D615</f>
        <v>0.4</v>
      </c>
      <c r="T430" s="69">
        <v>2.69</v>
      </c>
      <c r="U430" s="69">
        <f>T430-S430</f>
        <v>2.29</v>
      </c>
      <c r="V430" s="69">
        <f>'[2]NO2- NO3-'!I585</f>
        <v>0</v>
      </c>
      <c r="W430" s="69">
        <f>'[2]NO2- NO3-'!K585</f>
        <v>9.6999999999999993</v>
      </c>
      <c r="X430" s="69">
        <f>S430+U430+V430+W430</f>
        <v>12.389999999999999</v>
      </c>
      <c r="Y430" s="81">
        <f t="shared" si="14"/>
        <v>94.8847420417124</v>
      </c>
      <c r="Z430" s="90">
        <f>100*(I430-S430)/I430</f>
        <v>97.969543147208128</v>
      </c>
      <c r="AA430" s="90">
        <f>(J430-T430)/J430*100</f>
        <v>93.146496815286625</v>
      </c>
      <c r="AB430" s="90"/>
    </row>
    <row r="431" spans="2:28">
      <c r="B431" s="73">
        <v>43622</v>
      </c>
      <c r="C431" s="69">
        <v>7.5</v>
      </c>
      <c r="D431" s="69"/>
      <c r="E431" s="74">
        <v>3083.99</v>
      </c>
      <c r="F431" s="88">
        <v>20.14</v>
      </c>
      <c r="G431" s="88">
        <v>137.68</v>
      </c>
      <c r="H431" s="74">
        <v>1060</v>
      </c>
      <c r="I431" s="69">
        <f>[2]氨氮!C616</f>
        <v>18.899999999999999</v>
      </c>
      <c r="J431" s="69"/>
      <c r="K431" s="77"/>
      <c r="L431" s="69"/>
      <c r="M431" s="69"/>
      <c r="N431" s="69"/>
      <c r="O431" s="77">
        <v>3.08</v>
      </c>
      <c r="P431" s="69"/>
      <c r="Q431" s="69"/>
      <c r="R431" s="81">
        <f>[2]COD!D616</f>
        <v>42.5</v>
      </c>
      <c r="S431" s="69">
        <f>[2]氨氮!D616</f>
        <v>0.3</v>
      </c>
      <c r="T431" s="69"/>
      <c r="U431" s="69"/>
      <c r="V431" s="69"/>
      <c r="W431" s="69"/>
      <c r="X431" s="69"/>
      <c r="Y431" s="81">
        <f t="shared" si="14"/>
        <v>95.990566037735846</v>
      </c>
      <c r="Z431" s="90">
        <f>100*(I431-S431)/I431</f>
        <v>98.412698412698404</v>
      </c>
      <c r="AA431" s="90"/>
      <c r="AB431" s="90"/>
    </row>
    <row r="432" spans="2:28">
      <c r="B432" s="73">
        <v>43623</v>
      </c>
      <c r="C432" s="69">
        <v>7.5</v>
      </c>
      <c r="D432" s="69"/>
      <c r="E432" s="74">
        <v>2989.71</v>
      </c>
      <c r="F432" s="88">
        <v>14.24</v>
      </c>
      <c r="G432" s="88">
        <v>133.44</v>
      </c>
      <c r="H432" s="74">
        <v>866</v>
      </c>
      <c r="I432" s="69">
        <f>[2]氨氮!C617</f>
        <v>21.7</v>
      </c>
      <c r="J432" s="69">
        <v>45.23</v>
      </c>
      <c r="K432" s="77">
        <f>J432-I432</f>
        <v>23.529999999999998</v>
      </c>
      <c r="L432" s="69">
        <v>0</v>
      </c>
      <c r="M432" s="69">
        <v>0</v>
      </c>
      <c r="N432" s="69">
        <f>I432+K432+L432+M432</f>
        <v>45.23</v>
      </c>
      <c r="O432" s="77">
        <v>2.2850000000000001</v>
      </c>
      <c r="P432" s="69">
        <f>[2]磷酸!C586</f>
        <v>2.19</v>
      </c>
      <c r="Q432" s="69">
        <f>[2]pH!C586</f>
        <v>7.1</v>
      </c>
      <c r="R432" s="81">
        <f>[2]COD!D617</f>
        <v>39.6</v>
      </c>
      <c r="S432" s="69">
        <f>[2]氨氮!D617</f>
        <v>0.4</v>
      </c>
      <c r="T432" s="69">
        <v>3.39</v>
      </c>
      <c r="U432" s="69">
        <f>T432-S432</f>
        <v>2.99</v>
      </c>
      <c r="V432" s="69">
        <f>'[2]NO2- NO3-'!I587</f>
        <v>0</v>
      </c>
      <c r="W432" s="69">
        <f>'[2]NO2- NO3-'!K587</f>
        <v>16.63</v>
      </c>
      <c r="X432" s="69">
        <f>S432+U432+V432+W432</f>
        <v>20.02</v>
      </c>
      <c r="Y432" s="81">
        <f t="shared" si="14"/>
        <v>95.42725173210161</v>
      </c>
      <c r="Z432" s="90">
        <f>100*(I432-S432)/I432</f>
        <v>98.156682027649779</v>
      </c>
      <c r="AA432" s="90">
        <f>(J432-T432)/J432*100</f>
        <v>92.504974574397522</v>
      </c>
      <c r="AB432" s="90"/>
    </row>
    <row r="433" spans="2:28">
      <c r="B433" s="73">
        <v>43624</v>
      </c>
      <c r="C433" s="69">
        <v>7.5</v>
      </c>
      <c r="D433" s="69"/>
      <c r="E433" s="74">
        <v>2831.4</v>
      </c>
      <c r="F433" s="88"/>
      <c r="G433" s="88"/>
      <c r="H433" s="74">
        <v>680</v>
      </c>
      <c r="I433" s="69"/>
      <c r="J433" s="69"/>
      <c r="K433" s="77"/>
      <c r="L433" s="69"/>
      <c r="M433" s="69"/>
      <c r="N433" s="69"/>
      <c r="O433" s="77">
        <v>3.0549999999999997</v>
      </c>
      <c r="P433" s="69"/>
      <c r="Q433" s="69"/>
      <c r="R433" s="81">
        <f>[2]COD!D618</f>
        <v>32.700000000000003</v>
      </c>
      <c r="S433" s="69">
        <f>[2]氨氮!D618</f>
        <v>0.3</v>
      </c>
      <c r="T433" s="69"/>
      <c r="U433" s="69"/>
      <c r="V433" s="69"/>
      <c r="W433" s="69"/>
      <c r="X433" s="69"/>
      <c r="Y433" s="81">
        <f t="shared" si="14"/>
        <v>95.191176470588218</v>
      </c>
      <c r="Z433" s="90"/>
      <c r="AA433" s="90"/>
      <c r="AB433" s="90"/>
    </row>
    <row r="434" spans="2:28">
      <c r="B434" s="73">
        <v>43625</v>
      </c>
      <c r="C434" s="69">
        <v>7.5</v>
      </c>
      <c r="D434" s="69"/>
      <c r="E434" s="74">
        <v>2559.84</v>
      </c>
      <c r="F434" s="88"/>
      <c r="G434" s="88"/>
      <c r="H434" s="74">
        <v>842</v>
      </c>
      <c r="I434" s="69"/>
      <c r="J434" s="69"/>
      <c r="K434" s="77"/>
      <c r="L434" s="69"/>
      <c r="M434" s="69"/>
      <c r="N434" s="69"/>
      <c r="O434" s="77">
        <v>2.835</v>
      </c>
      <c r="P434" s="69"/>
      <c r="Q434" s="69"/>
      <c r="R434" s="81">
        <f>[2]COD!D619</f>
        <v>36.200000000000003</v>
      </c>
      <c r="S434" s="69">
        <f>[2]氨氮!D619</f>
        <v>0.4</v>
      </c>
      <c r="T434" s="69"/>
      <c r="U434" s="69"/>
      <c r="V434" s="69"/>
      <c r="W434" s="69"/>
      <c r="X434" s="69"/>
      <c r="Y434" s="81">
        <f t="shared" si="14"/>
        <v>95.700712589073632</v>
      </c>
      <c r="Z434" s="90"/>
      <c r="AA434" s="90"/>
      <c r="AB434" s="90"/>
    </row>
    <row r="435" spans="2:28">
      <c r="B435" s="73">
        <v>43626</v>
      </c>
      <c r="C435" s="69">
        <v>7.5</v>
      </c>
      <c r="D435" s="69">
        <f>[2]pH!B589</f>
        <v>8.6999999999999993</v>
      </c>
      <c r="E435" s="74">
        <v>2323.29</v>
      </c>
      <c r="F435" s="88">
        <v>33.9</v>
      </c>
      <c r="G435" s="88">
        <v>81.55</v>
      </c>
      <c r="H435" s="74">
        <v>1026</v>
      </c>
      <c r="I435" s="69">
        <f>[2]氨氮!C620</f>
        <v>18.399999999999999</v>
      </c>
      <c r="J435" s="69">
        <v>42.02</v>
      </c>
      <c r="K435" s="77">
        <f>J435-I435</f>
        <v>23.620000000000005</v>
      </c>
      <c r="L435" s="69">
        <v>0</v>
      </c>
      <c r="M435" s="77">
        <v>0</v>
      </c>
      <c r="N435" s="69">
        <f>I435+K435+L435+M435</f>
        <v>42.02</v>
      </c>
      <c r="O435" s="77">
        <v>3.105</v>
      </c>
      <c r="P435" s="69">
        <f>[2]磷酸!C589</f>
        <v>7.9</v>
      </c>
      <c r="Q435" s="69">
        <f>[2]pH!C589</f>
        <v>7.3</v>
      </c>
      <c r="R435" s="81">
        <v>31.8</v>
      </c>
      <c r="S435" s="69">
        <f>[2]氨氮!D620</f>
        <v>0.6</v>
      </c>
      <c r="T435" s="69">
        <v>2.46</v>
      </c>
      <c r="U435" s="69">
        <f>T435-S435</f>
        <v>1.8599999999999999</v>
      </c>
      <c r="V435" s="69">
        <f>'[2]NO2- NO3-'!I590</f>
        <v>0</v>
      </c>
      <c r="W435" s="69">
        <f>'[2]NO2- NO3-'!K590</f>
        <v>12.72</v>
      </c>
      <c r="X435" s="69">
        <f>S435+U435+V435+W435</f>
        <v>15.18</v>
      </c>
      <c r="Y435" s="81">
        <f t="shared" si="14"/>
        <v>96.900584795321649</v>
      </c>
      <c r="Z435" s="90">
        <f>100*(I435-S435)/I435</f>
        <v>96.739130434782609</v>
      </c>
      <c r="AA435" s="90">
        <f>(J435-T435)/J435*100</f>
        <v>94.145644930985242</v>
      </c>
      <c r="AB435" s="90"/>
    </row>
    <row r="436" spans="2:28">
      <c r="B436" s="73">
        <v>43627</v>
      </c>
      <c r="C436" s="69">
        <v>7.5</v>
      </c>
      <c r="D436" s="99"/>
      <c r="E436" s="74">
        <v>2290.6999999999998</v>
      </c>
      <c r="F436" s="88">
        <v>27.28</v>
      </c>
      <c r="G436" s="88">
        <v>67.56</v>
      </c>
      <c r="H436" s="74">
        <v>701</v>
      </c>
      <c r="I436" s="87">
        <v>18.399999999999999</v>
      </c>
      <c r="J436" s="69"/>
      <c r="K436" s="77"/>
      <c r="L436" s="87"/>
      <c r="M436" s="77"/>
      <c r="N436" s="69"/>
      <c r="O436" s="77">
        <v>3.49</v>
      </c>
      <c r="P436" s="87"/>
      <c r="Q436" s="87"/>
      <c r="R436" s="81">
        <v>32.799999999999997</v>
      </c>
      <c r="S436" s="87">
        <v>0.6</v>
      </c>
      <c r="T436" s="69"/>
      <c r="U436" s="69"/>
      <c r="V436" s="87"/>
      <c r="W436" s="87"/>
      <c r="X436" s="69"/>
      <c r="Y436" s="81">
        <f t="shared" si="14"/>
        <v>95.32097004279602</v>
      </c>
      <c r="Z436" s="90">
        <f>100*(I436-S436)/I436</f>
        <v>96.739130434782609</v>
      </c>
      <c r="AA436" s="90"/>
      <c r="AB436" s="90"/>
    </row>
    <row r="437" spans="2:28">
      <c r="B437" s="73">
        <v>43628</v>
      </c>
      <c r="C437" s="69">
        <v>7.5</v>
      </c>
      <c r="D437" s="99"/>
      <c r="E437" s="74">
        <v>2044.27</v>
      </c>
      <c r="F437" s="88">
        <v>14.94</v>
      </c>
      <c r="G437" s="88">
        <v>64.709999999999994</v>
      </c>
      <c r="H437" s="74">
        <v>665</v>
      </c>
      <c r="I437" s="87">
        <v>17.600000000000001</v>
      </c>
      <c r="J437" s="69">
        <v>27.3</v>
      </c>
      <c r="K437" s="77">
        <f>J437-I437</f>
        <v>9.6999999999999993</v>
      </c>
      <c r="L437" s="69">
        <v>0</v>
      </c>
      <c r="M437" s="77">
        <v>0.18</v>
      </c>
      <c r="N437" s="69">
        <f>I437+K437+L437+M437</f>
        <v>27.48</v>
      </c>
      <c r="O437" s="77">
        <v>2.93</v>
      </c>
      <c r="P437" s="69">
        <v>2.17</v>
      </c>
      <c r="Q437" s="69">
        <v>7</v>
      </c>
      <c r="R437" s="81">
        <v>39</v>
      </c>
      <c r="S437" s="87">
        <v>0.5</v>
      </c>
      <c r="T437" s="69">
        <v>1.9</v>
      </c>
      <c r="U437" s="69">
        <f>T437-S437</f>
        <v>1.4</v>
      </c>
      <c r="V437" s="69">
        <v>0</v>
      </c>
      <c r="W437" s="69">
        <v>11.82</v>
      </c>
      <c r="X437" s="69">
        <f>S437+U437+V437+W437</f>
        <v>13.72</v>
      </c>
      <c r="Y437" s="81">
        <f t="shared" si="14"/>
        <v>94.135338345864668</v>
      </c>
      <c r="Z437" s="90">
        <f>100*(I437-S437)/I437</f>
        <v>97.159090909090921</v>
      </c>
      <c r="AA437" s="90">
        <f>(J437-T437)/J437*100</f>
        <v>93.040293040293037</v>
      </c>
      <c r="AB437" s="90"/>
    </row>
    <row r="438" spans="2:28">
      <c r="B438" s="73">
        <v>43629</v>
      </c>
      <c r="C438" s="69">
        <v>7.5</v>
      </c>
      <c r="D438" s="99"/>
      <c r="E438" s="74">
        <v>1920.73</v>
      </c>
      <c r="F438" s="88">
        <v>26.03</v>
      </c>
      <c r="G438" s="88">
        <v>27.66</v>
      </c>
      <c r="H438" s="74">
        <v>680</v>
      </c>
      <c r="I438" s="69">
        <v>19</v>
      </c>
      <c r="J438" s="69"/>
      <c r="K438" s="77"/>
      <c r="L438" s="87"/>
      <c r="M438" s="77"/>
      <c r="N438" s="69"/>
      <c r="O438" s="77">
        <v>3.165</v>
      </c>
      <c r="P438" s="87"/>
      <c r="Q438" s="87"/>
      <c r="R438" s="81">
        <v>44.3</v>
      </c>
      <c r="S438" s="87">
        <v>0.3</v>
      </c>
      <c r="T438" s="69"/>
      <c r="U438" s="69"/>
      <c r="V438" s="87"/>
      <c r="W438" s="87"/>
      <c r="X438" s="69"/>
      <c r="Y438" s="81">
        <f t="shared" si="14"/>
        <v>93.485294117647072</v>
      </c>
      <c r="Z438" s="90">
        <f>100*(I438-S438)/I438</f>
        <v>98.421052631578945</v>
      </c>
      <c r="AA438" s="90"/>
      <c r="AB438" s="90"/>
    </row>
    <row r="439" spans="2:28">
      <c r="B439" s="73">
        <v>43630</v>
      </c>
      <c r="C439" s="69">
        <v>7.5</v>
      </c>
      <c r="D439" s="99"/>
      <c r="E439" s="74">
        <v>1929.66</v>
      </c>
      <c r="F439" s="88">
        <v>8.3000000000000007</v>
      </c>
      <c r="G439" s="88">
        <v>25.23</v>
      </c>
      <c r="H439" s="74">
        <v>1205</v>
      </c>
      <c r="I439" s="87">
        <v>14.6</v>
      </c>
      <c r="J439" s="69">
        <v>27.28</v>
      </c>
      <c r="K439" s="77">
        <f>J439-I439</f>
        <v>12.680000000000001</v>
      </c>
      <c r="L439" s="69">
        <v>0</v>
      </c>
      <c r="M439" s="77">
        <v>0.22</v>
      </c>
      <c r="N439" s="69">
        <f>I439+K439+L439+M439</f>
        <v>27.5</v>
      </c>
      <c r="O439" s="77">
        <v>2.6900000000000004</v>
      </c>
      <c r="P439" s="69">
        <v>15.98</v>
      </c>
      <c r="Q439" s="87">
        <v>7.2</v>
      </c>
      <c r="R439" s="81">
        <v>44.1</v>
      </c>
      <c r="S439" s="87">
        <v>0.6</v>
      </c>
      <c r="T439" s="69">
        <v>2.71</v>
      </c>
      <c r="U439" s="69">
        <f>T439-S439</f>
        <v>2.11</v>
      </c>
      <c r="V439" s="69">
        <v>0</v>
      </c>
      <c r="W439" s="69">
        <v>13.93</v>
      </c>
      <c r="X439" s="69">
        <f>S439+U439+V439+W439</f>
        <v>16.64</v>
      </c>
      <c r="Y439" s="81">
        <f t="shared" si="14"/>
        <v>96.340248962655608</v>
      </c>
      <c r="Z439" s="90">
        <f>100*(I439-S439)/I439</f>
        <v>95.890410958904113</v>
      </c>
      <c r="AA439" s="90">
        <f>(J439-T439)/J439*100</f>
        <v>90.065982404692079</v>
      </c>
      <c r="AB439" s="90"/>
    </row>
    <row r="440" spans="2:28">
      <c r="B440" s="73">
        <v>43631</v>
      </c>
      <c r="C440" s="69">
        <v>7.5</v>
      </c>
      <c r="D440" s="99"/>
      <c r="E440" s="74">
        <v>1934.53</v>
      </c>
      <c r="F440" s="88"/>
      <c r="G440" s="88"/>
      <c r="H440" s="74">
        <v>776</v>
      </c>
      <c r="I440" s="69"/>
      <c r="J440" s="69"/>
      <c r="K440" s="77"/>
      <c r="L440" s="87"/>
      <c r="M440" s="77"/>
      <c r="N440" s="69"/>
      <c r="O440" s="77">
        <v>3.1500000000000004</v>
      </c>
      <c r="P440" s="69"/>
      <c r="Q440" s="87"/>
      <c r="R440" s="81">
        <v>50.8</v>
      </c>
      <c r="S440" s="87">
        <v>0.7</v>
      </c>
      <c r="T440" s="69"/>
      <c r="U440" s="69"/>
      <c r="V440" s="87"/>
      <c r="W440" s="69"/>
      <c r="X440" s="69"/>
      <c r="Y440" s="81">
        <f t="shared" si="14"/>
        <v>93.453608247422679</v>
      </c>
      <c r="Z440" s="90"/>
      <c r="AA440" s="90"/>
      <c r="AB440" s="90"/>
    </row>
    <row r="441" spans="2:28">
      <c r="B441" s="73">
        <v>43632</v>
      </c>
      <c r="C441" s="69">
        <v>7.5</v>
      </c>
      <c r="D441" s="99"/>
      <c r="E441" s="74">
        <v>2015.38</v>
      </c>
      <c r="F441" s="88"/>
      <c r="G441" s="88"/>
      <c r="H441" s="74">
        <v>574</v>
      </c>
      <c r="I441" s="69"/>
      <c r="J441" s="69"/>
      <c r="K441" s="77"/>
      <c r="L441" s="87"/>
      <c r="M441" s="77"/>
      <c r="N441" s="69"/>
      <c r="O441" s="77">
        <v>3.7450000000000001</v>
      </c>
      <c r="P441" s="69"/>
      <c r="Q441" s="87"/>
      <c r="R441" s="81">
        <v>26.7</v>
      </c>
      <c r="S441" s="87">
        <v>0.2</v>
      </c>
      <c r="T441" s="69"/>
      <c r="U441" s="69"/>
      <c r="V441" s="87"/>
      <c r="W441" s="69"/>
      <c r="X441" s="69"/>
      <c r="Y441" s="81">
        <f t="shared" si="14"/>
        <v>95.348432055749129</v>
      </c>
      <c r="Z441" s="90"/>
      <c r="AA441" s="90"/>
      <c r="AB441" s="90"/>
    </row>
    <row r="442" spans="2:28">
      <c r="B442" s="73">
        <v>43633</v>
      </c>
      <c r="C442" s="69">
        <v>7.5</v>
      </c>
      <c r="D442" s="96">
        <v>7.2</v>
      </c>
      <c r="E442" s="74">
        <v>2136</v>
      </c>
      <c r="F442" s="88">
        <v>6.53</v>
      </c>
      <c r="G442" s="88">
        <v>53.03</v>
      </c>
      <c r="H442" s="74">
        <v>785</v>
      </c>
      <c r="I442" s="69">
        <v>14.6</v>
      </c>
      <c r="J442" s="69">
        <v>31.78</v>
      </c>
      <c r="K442" s="77">
        <f>J442-I442</f>
        <v>17.18</v>
      </c>
      <c r="L442" s="69">
        <v>0</v>
      </c>
      <c r="M442" s="77">
        <v>0</v>
      </c>
      <c r="N442" s="69">
        <f>I442+K442+L442+M442</f>
        <v>31.78</v>
      </c>
      <c r="O442" s="77">
        <v>2.6850000000000001</v>
      </c>
      <c r="P442" s="69">
        <v>19.010000000000002</v>
      </c>
      <c r="Q442" s="87">
        <v>6.8</v>
      </c>
      <c r="R442" s="81">
        <v>29.4</v>
      </c>
      <c r="S442" s="87">
        <v>0.2</v>
      </c>
      <c r="T442" s="69">
        <v>2.08</v>
      </c>
      <c r="U442" s="69">
        <f>T442-S442</f>
        <v>1.8800000000000001</v>
      </c>
      <c r="V442" s="69">
        <v>0</v>
      </c>
      <c r="W442" s="69">
        <v>14.08</v>
      </c>
      <c r="X442" s="69">
        <f>S442+U442+V442+W442</f>
        <v>16.16</v>
      </c>
      <c r="Y442" s="81">
        <f t="shared" si="14"/>
        <v>96.254777070063696</v>
      </c>
      <c r="Z442" s="90">
        <f>100*(I442-S442)/I442</f>
        <v>98.630136986301366</v>
      </c>
      <c r="AA442" s="90">
        <f>(J442-T442)/J442*100</f>
        <v>93.455003146633103</v>
      </c>
      <c r="AB442" s="90"/>
    </row>
    <row r="443" spans="2:28">
      <c r="B443" s="73">
        <v>43634</v>
      </c>
      <c r="C443" s="69">
        <v>7.5</v>
      </c>
      <c r="D443" s="96"/>
      <c r="E443" s="74">
        <v>2252.98</v>
      </c>
      <c r="F443" s="88">
        <v>7.51</v>
      </c>
      <c r="G443" s="88">
        <v>42.65</v>
      </c>
      <c r="H443" s="74">
        <v>586</v>
      </c>
      <c r="I443" s="69">
        <v>12.8</v>
      </c>
      <c r="J443" s="69"/>
      <c r="K443" s="77"/>
      <c r="L443" s="87"/>
      <c r="M443" s="77"/>
      <c r="N443" s="69"/>
      <c r="O443" s="77">
        <v>2.9750000000000001</v>
      </c>
      <c r="P443" s="69"/>
      <c r="Q443" s="87"/>
      <c r="R443" s="81">
        <v>31.7</v>
      </c>
      <c r="S443" s="87">
        <v>0.5</v>
      </c>
      <c r="T443" s="69"/>
      <c r="U443" s="69"/>
      <c r="V443" s="69"/>
      <c r="W443" s="69"/>
      <c r="X443" s="69"/>
      <c r="Y443" s="81">
        <f t="shared" si="14"/>
        <v>94.590443686006822</v>
      </c>
      <c r="Z443" s="90">
        <f>100*(I443-S443)/I443</f>
        <v>96.09375</v>
      </c>
      <c r="AA443" s="90"/>
      <c r="AB443" s="90"/>
    </row>
    <row r="444" spans="2:28">
      <c r="B444" s="73">
        <v>43635</v>
      </c>
      <c r="C444" s="69">
        <v>7.5</v>
      </c>
      <c r="D444" s="96"/>
      <c r="E444" s="74">
        <v>2275.81</v>
      </c>
      <c r="F444" s="88">
        <v>10.72</v>
      </c>
      <c r="G444" s="88">
        <v>56.26</v>
      </c>
      <c r="H444" s="74">
        <v>667</v>
      </c>
      <c r="I444" s="69">
        <v>18.899999999999999</v>
      </c>
      <c r="J444" s="69">
        <v>33.270000000000003</v>
      </c>
      <c r="K444" s="77">
        <f>J444-I444</f>
        <v>14.370000000000005</v>
      </c>
      <c r="L444" s="69">
        <v>0</v>
      </c>
      <c r="M444" s="77">
        <v>0.06</v>
      </c>
      <c r="N444" s="69">
        <f>I444+K444+L444+M444</f>
        <v>33.330000000000005</v>
      </c>
      <c r="O444" s="77">
        <v>2.63</v>
      </c>
      <c r="P444" s="69">
        <v>8.42</v>
      </c>
      <c r="Q444" s="87">
        <v>6.6</v>
      </c>
      <c r="R444" s="81">
        <v>27.3</v>
      </c>
      <c r="S444" s="87">
        <v>0.5</v>
      </c>
      <c r="T444" s="69">
        <v>2.63</v>
      </c>
      <c r="U444" s="69">
        <f>T444-S444</f>
        <v>2.13</v>
      </c>
      <c r="V444" s="69">
        <v>0</v>
      </c>
      <c r="W444" s="69">
        <v>12.76</v>
      </c>
      <c r="X444" s="69">
        <f>S444+U444+V444+W444</f>
        <v>15.39</v>
      </c>
      <c r="Y444" s="81">
        <f t="shared" si="14"/>
        <v>95.907046476761622</v>
      </c>
      <c r="Z444" s="90">
        <f>100*(I444-S444)/I444</f>
        <v>97.354497354497354</v>
      </c>
      <c r="AA444" s="90">
        <f>(J444-T444)/J444*100</f>
        <v>92.094980462879477</v>
      </c>
      <c r="AB444" s="90"/>
    </row>
    <row r="445" spans="2:28">
      <c r="B445" s="73">
        <v>43636</v>
      </c>
      <c r="C445" s="69">
        <v>7.5</v>
      </c>
      <c r="D445" s="96"/>
      <c r="E445" s="74">
        <v>2282.9499999999998</v>
      </c>
      <c r="F445" s="88">
        <v>8.5</v>
      </c>
      <c r="G445" s="88">
        <v>43.22</v>
      </c>
      <c r="H445" s="74">
        <v>1016</v>
      </c>
      <c r="I445" s="69">
        <v>17.5</v>
      </c>
      <c r="J445" s="69"/>
      <c r="K445" s="77"/>
      <c r="L445" s="69"/>
      <c r="M445" s="77"/>
      <c r="N445" s="69"/>
      <c r="O445" s="77">
        <v>2.2999999999999998</v>
      </c>
      <c r="P445" s="87"/>
      <c r="Q445" s="87"/>
      <c r="R445" s="81">
        <v>33.4</v>
      </c>
      <c r="S445" s="87">
        <v>0.5</v>
      </c>
      <c r="T445" s="69"/>
      <c r="U445" s="69"/>
      <c r="V445" s="87"/>
      <c r="W445" s="87"/>
      <c r="X445" s="69"/>
      <c r="Y445" s="81">
        <f t="shared" si="14"/>
        <v>96.712598425196845</v>
      </c>
      <c r="Z445" s="90">
        <f>100*(I445-S445)/I445</f>
        <v>97.142857142857139</v>
      </c>
      <c r="AA445" s="90"/>
      <c r="AB445" s="90"/>
    </row>
    <row r="446" spans="2:28">
      <c r="B446" s="73">
        <v>43637</v>
      </c>
      <c r="C446" s="69">
        <v>7.5</v>
      </c>
      <c r="D446" s="96"/>
      <c r="E446" s="74">
        <v>2369.4899999999998</v>
      </c>
      <c r="F446" s="88">
        <v>11</v>
      </c>
      <c r="G446" s="88">
        <v>89.6</v>
      </c>
      <c r="H446" s="74">
        <v>959</v>
      </c>
      <c r="I446" s="69">
        <v>20</v>
      </c>
      <c r="J446" s="69">
        <v>36.26</v>
      </c>
      <c r="K446" s="77">
        <f>J446-I446</f>
        <v>16.259999999999998</v>
      </c>
      <c r="L446" s="128">
        <v>0</v>
      </c>
      <c r="M446" s="77">
        <v>0.11</v>
      </c>
      <c r="N446" s="69">
        <f>I446+K446+L446+M446</f>
        <v>36.369999999999997</v>
      </c>
      <c r="O446" s="77">
        <v>3.165</v>
      </c>
      <c r="P446" s="69">
        <v>4.04</v>
      </c>
      <c r="Q446" s="87">
        <v>6.6</v>
      </c>
      <c r="R446" s="81">
        <v>36.6</v>
      </c>
      <c r="S446" s="87">
        <v>0.7</v>
      </c>
      <c r="T446" s="69">
        <v>4.3499999999999996</v>
      </c>
      <c r="U446" s="69">
        <f>T446-S446</f>
        <v>3.6499999999999995</v>
      </c>
      <c r="V446" s="69">
        <v>0</v>
      </c>
      <c r="W446" s="69">
        <v>10.52</v>
      </c>
      <c r="X446" s="69">
        <f>S446+U446+V446+W446</f>
        <v>14.87</v>
      </c>
      <c r="Y446" s="81">
        <f t="shared" si="14"/>
        <v>96.183524504692386</v>
      </c>
      <c r="Z446" s="90">
        <f>100*(I446-S446)/I446</f>
        <v>96.5</v>
      </c>
      <c r="AA446" s="90">
        <f>(J446-T446)/J446*100</f>
        <v>88.003309431880865</v>
      </c>
      <c r="AB446" s="90"/>
    </row>
    <row r="447" spans="2:28">
      <c r="B447" s="73">
        <v>43638</v>
      </c>
      <c r="C447" s="69">
        <v>7.5</v>
      </c>
      <c r="D447" s="96"/>
      <c r="E447" s="74">
        <v>2275.29</v>
      </c>
      <c r="F447" s="88"/>
      <c r="G447" s="88"/>
      <c r="H447" s="74">
        <v>656</v>
      </c>
      <c r="I447" s="87"/>
      <c r="J447" s="69"/>
      <c r="K447" s="77"/>
      <c r="L447" s="87"/>
      <c r="M447" s="77"/>
      <c r="N447" s="69"/>
      <c r="O447" s="77">
        <v>2.4900000000000002</v>
      </c>
      <c r="P447" s="69"/>
      <c r="Q447" s="87"/>
      <c r="R447" s="81">
        <v>32.799999999999997</v>
      </c>
      <c r="S447" s="87">
        <v>0.6</v>
      </c>
      <c r="T447" s="69"/>
      <c r="U447" s="69"/>
      <c r="V447" s="69"/>
      <c r="W447" s="69"/>
      <c r="X447" s="69"/>
      <c r="Y447" s="81">
        <f t="shared" si="14"/>
        <v>95</v>
      </c>
      <c r="Z447" s="90"/>
      <c r="AA447" s="90"/>
      <c r="AB447" s="90"/>
    </row>
    <row r="448" spans="2:28">
      <c r="B448" s="73">
        <v>43639</v>
      </c>
      <c r="C448" s="69">
        <v>7.5</v>
      </c>
      <c r="D448" s="96"/>
      <c r="E448" s="74">
        <v>2449.27</v>
      </c>
      <c r="F448" s="88"/>
      <c r="G448" s="88"/>
      <c r="H448" s="74">
        <v>843</v>
      </c>
      <c r="I448" s="87"/>
      <c r="J448" s="69"/>
      <c r="K448" s="77"/>
      <c r="L448" s="87"/>
      <c r="M448" s="77"/>
      <c r="N448" s="69"/>
      <c r="O448" s="77">
        <v>3.3499999999999996</v>
      </c>
      <c r="P448" s="69"/>
      <c r="Q448" s="87"/>
      <c r="R448" s="81">
        <v>45.6</v>
      </c>
      <c r="S448" s="87">
        <v>1.6</v>
      </c>
      <c r="T448" s="69"/>
      <c r="U448" s="69"/>
      <c r="V448" s="69"/>
      <c r="W448" s="69"/>
      <c r="X448" s="69"/>
      <c r="Y448" s="81">
        <f t="shared" si="14"/>
        <v>94.590747330960852</v>
      </c>
      <c r="Z448" s="90"/>
      <c r="AA448" s="90"/>
      <c r="AB448" s="90"/>
    </row>
    <row r="449" spans="2:28">
      <c r="B449" s="73">
        <v>43640</v>
      </c>
      <c r="C449" s="69">
        <v>7.5</v>
      </c>
      <c r="D449" s="96">
        <v>7.7</v>
      </c>
      <c r="E449" s="74">
        <v>2351.48</v>
      </c>
      <c r="F449" s="88">
        <v>37.18</v>
      </c>
      <c r="G449" s="88">
        <v>89.6</v>
      </c>
      <c r="H449" s="74">
        <v>676</v>
      </c>
      <c r="I449" s="87">
        <v>18.3</v>
      </c>
      <c r="J449" s="69">
        <v>36.26</v>
      </c>
      <c r="K449" s="77">
        <f>J449-I449</f>
        <v>17.959999999999997</v>
      </c>
      <c r="L449" s="69">
        <v>0</v>
      </c>
      <c r="M449" s="77">
        <v>0.16</v>
      </c>
      <c r="N449" s="69">
        <f>I449+K449+L449+M449</f>
        <v>36.419999999999995</v>
      </c>
      <c r="O449" s="77">
        <v>2.95</v>
      </c>
      <c r="P449" s="69">
        <v>5.85</v>
      </c>
      <c r="Q449" s="69">
        <v>7</v>
      </c>
      <c r="R449" s="81">
        <v>42.7</v>
      </c>
      <c r="S449" s="87">
        <v>0.6</v>
      </c>
      <c r="T449" s="69">
        <v>3.72</v>
      </c>
      <c r="U449" s="69">
        <f>T449-S449</f>
        <v>3.12</v>
      </c>
      <c r="V449" s="69">
        <v>0</v>
      </c>
      <c r="W449" s="69">
        <v>17.14</v>
      </c>
      <c r="X449" s="69">
        <f>S449+U449+V449+W449</f>
        <v>20.86</v>
      </c>
      <c r="Y449" s="81">
        <f t="shared" si="14"/>
        <v>93.683431952662716</v>
      </c>
      <c r="Z449" s="90">
        <f>100*(I449-S449)/I449</f>
        <v>96.721311475409834</v>
      </c>
      <c r="AA449" s="90">
        <f>(J449-T449)/J449*100</f>
        <v>89.7407611693326</v>
      </c>
      <c r="AB449" s="90"/>
    </row>
    <row r="450" spans="2:28">
      <c r="B450" s="73">
        <v>43641</v>
      </c>
      <c r="C450" s="69">
        <v>7.5</v>
      </c>
      <c r="D450" s="96"/>
      <c r="E450" s="74">
        <v>2199.0500000000002</v>
      </c>
      <c r="F450" s="88">
        <v>4.54</v>
      </c>
      <c r="G450" s="88">
        <f>(G449+G451)/2</f>
        <v>51.54</v>
      </c>
      <c r="H450" s="74">
        <v>696</v>
      </c>
      <c r="I450" s="69">
        <f>(I449+I451)/2</f>
        <v>17.149999999999999</v>
      </c>
      <c r="J450" s="69"/>
      <c r="K450" s="77"/>
      <c r="L450" s="69"/>
      <c r="M450" s="77"/>
      <c r="N450" s="69"/>
      <c r="O450" s="77">
        <v>2.3499999999999996</v>
      </c>
      <c r="P450" s="69"/>
      <c r="Q450" s="87"/>
      <c r="R450" s="81">
        <v>38.200000000000003</v>
      </c>
      <c r="S450" s="87">
        <v>0.6</v>
      </c>
      <c r="T450" s="69"/>
      <c r="U450" s="69"/>
      <c r="V450" s="69"/>
      <c r="W450" s="69"/>
      <c r="X450" s="69"/>
      <c r="Y450" s="81">
        <f t="shared" si="14"/>
        <v>94.511494252873547</v>
      </c>
      <c r="Z450" s="90">
        <f>100*(I450-S450)/I450</f>
        <v>96.501457725947517</v>
      </c>
      <c r="AA450" s="90"/>
      <c r="AB450" s="90"/>
    </row>
    <row r="451" spans="2:28">
      <c r="B451" s="73">
        <v>43642</v>
      </c>
      <c r="C451" s="69">
        <v>7.5</v>
      </c>
      <c r="D451" s="96"/>
      <c r="E451" s="74">
        <v>2125.2199999999998</v>
      </c>
      <c r="F451" s="88">
        <v>7.09</v>
      </c>
      <c r="G451" s="88">
        <v>13.48</v>
      </c>
      <c r="H451" s="74">
        <v>966</v>
      </c>
      <c r="I451" s="69">
        <v>16</v>
      </c>
      <c r="J451" s="69">
        <v>30.28</v>
      </c>
      <c r="K451" s="77">
        <f>J451-I451</f>
        <v>14.280000000000001</v>
      </c>
      <c r="L451" s="69">
        <v>0</v>
      </c>
      <c r="M451" s="77">
        <v>0.13</v>
      </c>
      <c r="N451" s="69">
        <f>I451+K451+L451+M451</f>
        <v>30.41</v>
      </c>
      <c r="O451" s="77">
        <v>2.4500000000000002</v>
      </c>
      <c r="P451" s="69">
        <v>1.46</v>
      </c>
      <c r="Q451" s="87">
        <v>7.3</v>
      </c>
      <c r="R451" s="81">
        <v>44.1</v>
      </c>
      <c r="S451" s="87">
        <v>0.4</v>
      </c>
      <c r="T451" s="69">
        <v>2.68</v>
      </c>
      <c r="U451" s="69">
        <f>T451-S451</f>
        <v>2.2800000000000002</v>
      </c>
      <c r="V451" s="69">
        <v>0</v>
      </c>
      <c r="W451" s="69">
        <v>12.6</v>
      </c>
      <c r="X451" s="69">
        <f>S451+U451+V451+W451</f>
        <v>15.28</v>
      </c>
      <c r="Y451" s="81">
        <f t="shared" si="14"/>
        <v>95.434782608695642</v>
      </c>
      <c r="Z451" s="90">
        <f>100*(I451-S451)/I451</f>
        <v>97.5</v>
      </c>
      <c r="AA451" s="90">
        <f>(J451-T451)/J451*100</f>
        <v>91.149273447820349</v>
      </c>
      <c r="AB451" s="90"/>
    </row>
    <row r="452" spans="2:28">
      <c r="B452" s="73">
        <v>43643</v>
      </c>
      <c r="C452" s="69">
        <v>7.5</v>
      </c>
      <c r="D452" s="96"/>
      <c r="E452" s="74">
        <v>2116.65</v>
      </c>
      <c r="F452" s="88">
        <v>7.35</v>
      </c>
      <c r="G452" s="88">
        <v>64.38</v>
      </c>
      <c r="H452" s="74">
        <v>903</v>
      </c>
      <c r="I452" s="87">
        <v>17.7</v>
      </c>
      <c r="J452" s="69"/>
      <c r="K452" s="77"/>
      <c r="L452" s="69"/>
      <c r="M452" s="77"/>
      <c r="N452" s="69"/>
      <c r="O452" s="77">
        <v>2.6500000000000004</v>
      </c>
      <c r="P452" s="69"/>
      <c r="Q452" s="87"/>
      <c r="R452" s="81">
        <v>47.4</v>
      </c>
      <c r="S452" s="87">
        <v>0.4</v>
      </c>
      <c r="T452" s="69"/>
      <c r="U452" s="69"/>
      <c r="V452" s="69"/>
      <c r="W452" s="69"/>
      <c r="X452" s="69"/>
      <c r="Y452" s="81">
        <f t="shared" si="14"/>
        <v>94.750830564784067</v>
      </c>
      <c r="Z452" s="90">
        <f>100*(I452-S452)/I452</f>
        <v>97.740112994350284</v>
      </c>
      <c r="AA452" s="90"/>
      <c r="AB452" s="90"/>
    </row>
    <row r="453" spans="2:28">
      <c r="B453" s="73">
        <v>43644</v>
      </c>
      <c r="C453" s="69">
        <v>7.5</v>
      </c>
      <c r="D453" s="96"/>
      <c r="E453" s="74">
        <v>1993.11</v>
      </c>
      <c r="F453" s="88">
        <v>4.07</v>
      </c>
      <c r="G453" s="88">
        <v>173.05</v>
      </c>
      <c r="H453" s="74">
        <v>592</v>
      </c>
      <c r="I453" s="87">
        <v>15.2</v>
      </c>
      <c r="J453" s="69">
        <v>46.72</v>
      </c>
      <c r="K453" s="77">
        <f>J453-I453</f>
        <v>31.52</v>
      </c>
      <c r="L453" s="69">
        <v>0</v>
      </c>
      <c r="M453" s="77">
        <v>0.05</v>
      </c>
      <c r="N453" s="69">
        <f>I453+K453+L453+M453</f>
        <v>46.769999999999996</v>
      </c>
      <c r="O453" s="77">
        <v>3.3</v>
      </c>
      <c r="P453" s="69">
        <v>1.04</v>
      </c>
      <c r="Q453" s="87">
        <v>7.3</v>
      </c>
      <c r="R453" s="81">
        <v>44.9</v>
      </c>
      <c r="S453" s="87">
        <v>0.4</v>
      </c>
      <c r="T453" s="69">
        <v>2.86</v>
      </c>
      <c r="U453" s="69">
        <f>T453-S453</f>
        <v>2.46</v>
      </c>
      <c r="V453" s="69">
        <v>0</v>
      </c>
      <c r="W453" s="69">
        <v>13.71</v>
      </c>
      <c r="X453" s="69">
        <f>S453+U453+V453+W453</f>
        <v>16.57</v>
      </c>
      <c r="Y453" s="81">
        <f t="shared" si="14"/>
        <v>92.415540540540547</v>
      </c>
      <c r="Z453" s="90">
        <f>100*(I453-S453)/I453</f>
        <v>97.368421052631589</v>
      </c>
      <c r="AA453" s="90">
        <f>(J453-T453)/J453*100</f>
        <v>93.878424657534239</v>
      </c>
      <c r="AB453" s="90"/>
    </row>
    <row r="454" spans="2:28">
      <c r="B454" s="73">
        <v>43645</v>
      </c>
      <c r="C454" s="69">
        <v>7.5</v>
      </c>
      <c r="D454" s="96"/>
      <c r="E454" s="74">
        <v>1952.3</v>
      </c>
      <c r="F454" s="88"/>
      <c r="G454" s="88"/>
      <c r="H454" s="74">
        <v>582</v>
      </c>
      <c r="I454" s="87"/>
      <c r="J454" s="69"/>
      <c r="K454" s="77"/>
      <c r="L454" s="69"/>
      <c r="M454" s="77"/>
      <c r="N454" s="69"/>
      <c r="O454" s="77">
        <v>2.25</v>
      </c>
      <c r="P454" s="69"/>
      <c r="Q454" s="87"/>
      <c r="R454" s="81">
        <v>31.2</v>
      </c>
      <c r="S454" s="87">
        <v>0.4</v>
      </c>
      <c r="T454" s="69"/>
      <c r="U454" s="69"/>
      <c r="V454" s="69"/>
      <c r="W454" s="69"/>
      <c r="X454" s="69"/>
      <c r="Y454" s="81">
        <f t="shared" si="14"/>
        <v>94.639175257731949</v>
      </c>
      <c r="Z454" s="90"/>
      <c r="AA454" s="90"/>
      <c r="AB454" s="90"/>
    </row>
    <row r="455" spans="2:28">
      <c r="B455" s="73">
        <v>43646</v>
      </c>
      <c r="C455" s="69">
        <v>7.5</v>
      </c>
      <c r="D455" s="96"/>
      <c r="E455" s="74">
        <v>1906.24</v>
      </c>
      <c r="F455" s="88"/>
      <c r="G455" s="88"/>
      <c r="H455" s="74">
        <v>580</v>
      </c>
      <c r="I455" s="87"/>
      <c r="J455" s="69"/>
      <c r="K455" s="77"/>
      <c r="L455" s="69"/>
      <c r="M455" s="77"/>
      <c r="N455" s="69"/>
      <c r="O455" s="77">
        <v>2.8</v>
      </c>
      <c r="P455" s="69"/>
      <c r="Q455" s="87"/>
      <c r="R455" s="81">
        <v>33.6</v>
      </c>
      <c r="S455" s="87">
        <v>0.3</v>
      </c>
      <c r="T455" s="69"/>
      <c r="U455" s="69"/>
      <c r="V455" s="69"/>
      <c r="W455" s="69"/>
      <c r="X455" s="69"/>
      <c r="Y455" s="81">
        <f t="shared" si="14"/>
        <v>94.206896551724128</v>
      </c>
      <c r="Z455" s="90"/>
      <c r="AA455" s="90"/>
      <c r="AB455" s="90"/>
    </row>
    <row r="456" spans="2:28">
      <c r="B456" s="73">
        <v>43647</v>
      </c>
      <c r="C456" s="69">
        <v>7.5</v>
      </c>
      <c r="D456" s="96">
        <v>8</v>
      </c>
      <c r="E456" s="74">
        <v>1876.78</v>
      </c>
      <c r="F456" s="88">
        <v>80</v>
      </c>
      <c r="G456" s="88">
        <v>148.6</v>
      </c>
      <c r="H456" s="74">
        <v>567</v>
      </c>
      <c r="I456" s="87">
        <v>14.7</v>
      </c>
      <c r="J456" s="69">
        <v>46.72</v>
      </c>
      <c r="K456" s="77">
        <f>J456-I456</f>
        <v>32.019999999999996</v>
      </c>
      <c r="L456" s="69">
        <v>0</v>
      </c>
      <c r="M456" s="77">
        <v>0</v>
      </c>
      <c r="N456" s="69">
        <f>I456+K456+L456+M456</f>
        <v>46.72</v>
      </c>
      <c r="O456" s="77">
        <v>3.2</v>
      </c>
      <c r="P456" s="69">
        <v>0</v>
      </c>
      <c r="Q456" s="87">
        <v>7.3</v>
      </c>
      <c r="R456" s="81">
        <v>30.4</v>
      </c>
      <c r="S456" s="87">
        <v>0.3</v>
      </c>
      <c r="T456" s="69">
        <v>3.45</v>
      </c>
      <c r="U456" s="69">
        <f>T456-S456</f>
        <v>3.1500000000000004</v>
      </c>
      <c r="V456" s="69">
        <v>0</v>
      </c>
      <c r="W456" s="69">
        <v>17.21</v>
      </c>
      <c r="X456" s="69">
        <f>S456+U456+V456+W456</f>
        <v>20.66</v>
      </c>
      <c r="Y456" s="81">
        <f t="shared" si="14"/>
        <v>94.638447971781318</v>
      </c>
      <c r="Z456" s="90">
        <f>100*(I456-S456)/I456</f>
        <v>97.959183673469383</v>
      </c>
      <c r="AA456" s="90">
        <f>(J456-T456)/J456*100</f>
        <v>92.615582191780817</v>
      </c>
      <c r="AB456" s="90"/>
    </row>
    <row r="457" spans="2:28">
      <c r="B457" s="73">
        <v>43648</v>
      </c>
      <c r="C457" s="69">
        <v>7.5</v>
      </c>
      <c r="D457" s="99"/>
      <c r="E457" s="74">
        <v>1788.16</v>
      </c>
      <c r="F457" s="88">
        <v>17.34</v>
      </c>
      <c r="G457" s="88">
        <v>88.13</v>
      </c>
      <c r="H457" s="74">
        <v>579</v>
      </c>
      <c r="I457" s="87">
        <v>15.3</v>
      </c>
      <c r="J457" s="69"/>
      <c r="K457" s="77"/>
      <c r="L457" s="69"/>
      <c r="M457" s="77"/>
      <c r="N457" s="69"/>
      <c r="O457" s="77">
        <v>5.4</v>
      </c>
      <c r="P457" s="69"/>
      <c r="Q457" s="87"/>
      <c r="R457" s="81">
        <v>27.4</v>
      </c>
      <c r="S457" s="69">
        <v>0.8</v>
      </c>
      <c r="T457" s="69"/>
      <c r="U457" s="69"/>
      <c r="V457" s="69"/>
      <c r="W457" s="69"/>
      <c r="X457" s="69"/>
      <c r="Y457" s="81">
        <f t="shared" si="14"/>
        <v>95.267702936096725</v>
      </c>
      <c r="Z457" s="90">
        <f>100*(I457-S457)/I457</f>
        <v>94.77124183006535</v>
      </c>
      <c r="AA457" s="90"/>
      <c r="AB457" s="90"/>
    </row>
    <row r="458" spans="2:28">
      <c r="B458" s="73">
        <v>43649</v>
      </c>
      <c r="C458" s="69">
        <v>7.5</v>
      </c>
      <c r="D458" s="99"/>
      <c r="E458" s="74">
        <v>1763.05</v>
      </c>
      <c r="F458" s="88">
        <v>53.53</v>
      </c>
      <c r="G458" s="88">
        <v>22.07</v>
      </c>
      <c r="H458" s="74">
        <v>488</v>
      </c>
      <c r="I458" s="87">
        <v>19.399999999999999</v>
      </c>
      <c r="J458" s="69">
        <v>45.23</v>
      </c>
      <c r="K458" s="77">
        <f>J458-I458</f>
        <v>25.83</v>
      </c>
      <c r="L458" s="69">
        <v>0</v>
      </c>
      <c r="M458" s="77">
        <v>0.09</v>
      </c>
      <c r="N458" s="69">
        <f>I458+K458+L458+M458</f>
        <v>45.32</v>
      </c>
      <c r="O458" s="77">
        <v>3.8499999999999996</v>
      </c>
      <c r="P458" s="69">
        <v>0.62</v>
      </c>
      <c r="Q458" s="87">
        <v>7.2</v>
      </c>
      <c r="R458" s="81">
        <v>27</v>
      </c>
      <c r="S458" s="69">
        <v>1</v>
      </c>
      <c r="T458" s="69">
        <v>4.46</v>
      </c>
      <c r="U458" s="69">
        <f>T458-S458</f>
        <v>3.46</v>
      </c>
      <c r="V458" s="69">
        <v>0</v>
      </c>
      <c r="W458" s="69">
        <v>17.260000000000002</v>
      </c>
      <c r="X458" s="69">
        <f>S458+U458+V458+W458</f>
        <v>21.720000000000002</v>
      </c>
      <c r="Y458" s="81">
        <f t="shared" si="14"/>
        <v>94.467213114754102</v>
      </c>
      <c r="Z458" s="90">
        <f>100*(I458-S458)/I458</f>
        <v>94.845360824742258</v>
      </c>
      <c r="AA458" s="90">
        <f>(J458-T458)/J458*100</f>
        <v>90.139288083130666</v>
      </c>
      <c r="AB458" s="90"/>
    </row>
    <row r="459" spans="2:28">
      <c r="B459" s="73">
        <v>43650</v>
      </c>
      <c r="C459" s="69">
        <v>7.5</v>
      </c>
      <c r="D459" s="99"/>
      <c r="E459" s="74">
        <v>1527.54</v>
      </c>
      <c r="F459" s="88">
        <v>7.49</v>
      </c>
      <c r="G459" s="88">
        <v>124.23</v>
      </c>
      <c r="H459" s="74">
        <v>388</v>
      </c>
      <c r="I459" s="87">
        <v>19.8</v>
      </c>
      <c r="J459" s="69"/>
      <c r="K459" s="77"/>
      <c r="L459" s="69"/>
      <c r="M459" s="77"/>
      <c r="N459" s="69"/>
      <c r="O459" s="77">
        <v>2.8</v>
      </c>
      <c r="P459" s="69"/>
      <c r="Q459" s="87"/>
      <c r="R459" s="81">
        <v>34.6</v>
      </c>
      <c r="S459" s="87">
        <v>0.3</v>
      </c>
      <c r="T459" s="69"/>
      <c r="U459" s="69"/>
      <c r="V459" s="87"/>
      <c r="W459" s="87"/>
      <c r="X459" s="69"/>
      <c r="Y459" s="81">
        <f t="shared" si="14"/>
        <v>91.082474226804123</v>
      </c>
      <c r="Z459" s="90">
        <f>100*(I459-S459)/I459</f>
        <v>98.484848484848484</v>
      </c>
      <c r="AA459" s="90"/>
      <c r="AB459" s="90"/>
    </row>
    <row r="460" spans="2:28">
      <c r="B460" s="73">
        <v>43651</v>
      </c>
      <c r="C460" s="69">
        <v>7.5</v>
      </c>
      <c r="D460" s="99"/>
      <c r="E460" s="74">
        <v>1413.79</v>
      </c>
      <c r="F460" s="88">
        <v>16.13</v>
      </c>
      <c r="G460" s="88">
        <v>28.6</v>
      </c>
      <c r="H460" s="74">
        <v>645</v>
      </c>
      <c r="I460" s="87">
        <v>15.3</v>
      </c>
      <c r="J460" s="69">
        <v>37.76</v>
      </c>
      <c r="K460" s="77">
        <f>J460-I460</f>
        <v>22.459999999999997</v>
      </c>
      <c r="L460" s="69">
        <v>0</v>
      </c>
      <c r="M460" s="77">
        <v>0.11</v>
      </c>
      <c r="N460" s="69">
        <f>I460+K460+L460+M460</f>
        <v>37.869999999999997</v>
      </c>
      <c r="O460" s="77">
        <v>2.8</v>
      </c>
      <c r="P460" s="69">
        <v>1.63</v>
      </c>
      <c r="Q460" s="87">
        <v>7.2</v>
      </c>
      <c r="R460" s="81">
        <v>35</v>
      </c>
      <c r="S460" s="87">
        <v>0.1</v>
      </c>
      <c r="T460" s="69">
        <v>3.32</v>
      </c>
      <c r="U460" s="69">
        <f>T460-S460</f>
        <v>3.2199999999999998</v>
      </c>
      <c r="V460" s="34">
        <v>0</v>
      </c>
      <c r="W460" s="34">
        <v>19.809999999999999</v>
      </c>
      <c r="X460" s="69">
        <f>S460+U460+V460+W460</f>
        <v>23.13</v>
      </c>
      <c r="Y460" s="81">
        <f t="shared" si="14"/>
        <v>94.573643410852711</v>
      </c>
      <c r="Z460" s="90">
        <f>100*(I460-S460)/I460</f>
        <v>99.346405228758172</v>
      </c>
      <c r="AA460" s="90">
        <f>(J460-T460)/J460*100</f>
        <v>91.207627118644069</v>
      </c>
      <c r="AB460" s="90"/>
    </row>
    <row r="461" spans="2:28">
      <c r="B461" s="73">
        <v>43652</v>
      </c>
      <c r="C461" s="69">
        <v>7.5</v>
      </c>
      <c r="D461" s="99"/>
      <c r="E461" s="74">
        <v>1480.29</v>
      </c>
      <c r="F461" s="88"/>
      <c r="G461" s="88"/>
      <c r="H461" s="74">
        <v>690</v>
      </c>
      <c r="I461" s="87"/>
      <c r="J461" s="69"/>
      <c r="K461" s="77"/>
      <c r="L461" s="69"/>
      <c r="M461" s="77"/>
      <c r="N461" s="69"/>
      <c r="O461" s="77">
        <v>2.8</v>
      </c>
      <c r="P461" s="87"/>
      <c r="Q461" s="87"/>
      <c r="R461" s="81">
        <v>31.4</v>
      </c>
      <c r="S461" s="87">
        <v>0.1</v>
      </c>
      <c r="T461" s="69"/>
      <c r="U461" s="69"/>
      <c r="V461" s="87"/>
      <c r="W461" s="87"/>
      <c r="X461" s="69"/>
      <c r="Y461" s="81">
        <f t="shared" si="14"/>
        <v>95.449275362318843</v>
      </c>
      <c r="Z461" s="90"/>
      <c r="AA461" s="90"/>
      <c r="AB461" s="90"/>
    </row>
    <row r="462" spans="2:28">
      <c r="B462" s="73">
        <v>43653</v>
      </c>
      <c r="C462" s="69">
        <v>7.5</v>
      </c>
      <c r="D462" s="99"/>
      <c r="E462" s="74">
        <v>1590.92</v>
      </c>
      <c r="F462" s="88"/>
      <c r="G462" s="88"/>
      <c r="H462" s="74">
        <v>640</v>
      </c>
      <c r="I462" s="87"/>
      <c r="J462" s="69"/>
      <c r="K462" s="77"/>
      <c r="L462" s="69"/>
      <c r="M462" s="77"/>
      <c r="N462" s="69"/>
      <c r="O462" s="77">
        <v>2.4</v>
      </c>
      <c r="P462" s="87"/>
      <c r="Q462" s="87"/>
      <c r="R462" s="81">
        <v>28.8</v>
      </c>
      <c r="S462" s="87">
        <v>0.4</v>
      </c>
      <c r="T462" s="69"/>
      <c r="U462" s="69"/>
      <c r="V462" s="87"/>
      <c r="W462" s="87"/>
      <c r="X462" s="69"/>
      <c r="Y462" s="81">
        <f t="shared" si="14"/>
        <v>95.5</v>
      </c>
      <c r="Z462" s="90"/>
      <c r="AA462" s="90"/>
      <c r="AB462" s="90"/>
    </row>
    <row r="463" spans="2:28">
      <c r="B463" s="73">
        <v>43654</v>
      </c>
      <c r="C463" s="69">
        <v>7.5</v>
      </c>
      <c r="D463" s="99">
        <v>7.4</v>
      </c>
      <c r="E463" s="74">
        <v>1655.84</v>
      </c>
      <c r="F463" s="88">
        <v>8.82</v>
      </c>
      <c r="G463" s="88">
        <v>119.42</v>
      </c>
      <c r="H463" s="74">
        <v>559</v>
      </c>
      <c r="I463" s="71">
        <v>12.9</v>
      </c>
      <c r="J463" s="69">
        <v>40.74</v>
      </c>
      <c r="K463" s="77">
        <f>J463-I463</f>
        <v>27.840000000000003</v>
      </c>
      <c r="L463" s="69">
        <v>0</v>
      </c>
      <c r="M463" s="77">
        <v>0.17</v>
      </c>
      <c r="N463" s="69">
        <f>I463+K463+L463+M463</f>
        <v>40.910000000000004</v>
      </c>
      <c r="O463" s="77">
        <v>3.15</v>
      </c>
      <c r="P463" s="69">
        <v>0</v>
      </c>
      <c r="Q463" s="87">
        <v>7.4</v>
      </c>
      <c r="R463" s="81">
        <v>30.9</v>
      </c>
      <c r="S463" s="87">
        <v>0.3</v>
      </c>
      <c r="T463" s="69">
        <v>3.58</v>
      </c>
      <c r="U463" s="69">
        <f>T463-S463</f>
        <v>3.2800000000000002</v>
      </c>
      <c r="V463" s="69">
        <v>0</v>
      </c>
      <c r="W463" s="69">
        <v>15.31</v>
      </c>
      <c r="X463" s="69">
        <f>S463+U463+V463+W463</f>
        <v>18.89</v>
      </c>
      <c r="Y463" s="81">
        <f t="shared" si="14"/>
        <v>94.472271914132392</v>
      </c>
      <c r="Z463" s="90">
        <f>100*(I463-S463)/I463</f>
        <v>97.674418604651166</v>
      </c>
      <c r="AA463" s="90">
        <f>(J463-T463)/J463*100</f>
        <v>91.212567501227298</v>
      </c>
      <c r="AB463" s="90"/>
    </row>
    <row r="464" spans="2:28">
      <c r="B464" s="73">
        <v>43655</v>
      </c>
      <c r="C464" s="69">
        <v>7.5</v>
      </c>
      <c r="D464" s="99"/>
      <c r="E464" s="74">
        <v>1760.44</v>
      </c>
      <c r="F464" s="88"/>
      <c r="G464" s="88">
        <v>50.27</v>
      </c>
      <c r="H464" s="74">
        <v>410</v>
      </c>
      <c r="I464" s="71">
        <v>13.3</v>
      </c>
      <c r="J464" s="69"/>
      <c r="K464" s="77"/>
      <c r="L464" s="69"/>
      <c r="M464" s="77"/>
      <c r="N464" s="69"/>
      <c r="O464" s="77">
        <v>3.05</v>
      </c>
      <c r="P464" s="87"/>
      <c r="Q464" s="87"/>
      <c r="R464" s="81">
        <v>29.2</v>
      </c>
      <c r="S464" s="87">
        <v>0.6</v>
      </c>
      <c r="T464" s="69"/>
      <c r="U464" s="69"/>
      <c r="V464" s="87"/>
      <c r="W464" s="87"/>
      <c r="X464" s="69"/>
      <c r="Y464" s="81">
        <f t="shared" si="14"/>
        <v>92.878048780487816</v>
      </c>
      <c r="Z464" s="90">
        <f>100*(I464-S464)/I464</f>
        <v>95.488721804511272</v>
      </c>
      <c r="AA464" s="90"/>
      <c r="AB464" s="90"/>
    </row>
    <row r="465" spans="2:28">
      <c r="B465" s="73">
        <v>43656</v>
      </c>
      <c r="C465" s="69">
        <v>7.5</v>
      </c>
      <c r="D465" s="99"/>
      <c r="E465" s="74">
        <v>1818.42</v>
      </c>
      <c r="F465" s="88">
        <v>4.45</v>
      </c>
      <c r="G465" s="88">
        <v>37.409999999999997</v>
      </c>
      <c r="H465" s="74">
        <v>594</v>
      </c>
      <c r="I465" s="71">
        <v>15.7</v>
      </c>
      <c r="J465" s="69">
        <v>43.73</v>
      </c>
      <c r="K465" s="77">
        <f>J465-I465</f>
        <v>28.029999999999998</v>
      </c>
      <c r="L465" s="69"/>
      <c r="M465" s="77"/>
      <c r="N465" s="69"/>
      <c r="O465" s="77">
        <v>3.1500000000000004</v>
      </c>
      <c r="P465" s="69">
        <v>0.99</v>
      </c>
      <c r="Q465" s="87">
        <v>7.3</v>
      </c>
      <c r="R465" s="81">
        <v>28.4</v>
      </c>
      <c r="S465" s="87">
        <v>0.4</v>
      </c>
      <c r="T465" s="69">
        <v>2.99</v>
      </c>
      <c r="U465" s="69">
        <f>T465-S465</f>
        <v>2.5900000000000003</v>
      </c>
      <c r="V465" s="69">
        <v>0</v>
      </c>
      <c r="W465" s="69">
        <v>11.72</v>
      </c>
      <c r="X465" s="69">
        <f>S465+U465+V465+W465</f>
        <v>14.71</v>
      </c>
      <c r="Y465" s="81">
        <f t="shared" si="14"/>
        <v>95.218855218855225</v>
      </c>
      <c r="Z465" s="90">
        <f>100*(I465-S465)/I465</f>
        <v>97.452229299363069</v>
      </c>
      <c r="AA465" s="90">
        <f>(J465-T465)/J465*100</f>
        <v>93.162588611936883</v>
      </c>
      <c r="AB465" s="90"/>
    </row>
    <row r="466" spans="2:28">
      <c r="B466" s="73">
        <v>43657</v>
      </c>
      <c r="C466" s="69">
        <v>7.5</v>
      </c>
      <c r="D466" s="99"/>
      <c r="E466" s="74">
        <v>1866.1</v>
      </c>
      <c r="F466" s="88"/>
      <c r="G466" s="88">
        <v>49.96</v>
      </c>
      <c r="H466" s="74">
        <v>593</v>
      </c>
      <c r="I466" s="71">
        <v>19.899999999999999</v>
      </c>
      <c r="J466" s="69"/>
      <c r="K466" s="77"/>
      <c r="L466" s="69">
        <v>0</v>
      </c>
      <c r="M466" s="77">
        <v>0.26</v>
      </c>
      <c r="N466" s="69"/>
      <c r="O466" s="77">
        <v>3.1</v>
      </c>
      <c r="P466" s="69"/>
      <c r="Q466" s="87"/>
      <c r="R466" s="81">
        <v>36.700000000000003</v>
      </c>
      <c r="S466" s="87">
        <v>0.5</v>
      </c>
      <c r="T466" s="69"/>
      <c r="U466" s="69"/>
      <c r="V466" s="69"/>
      <c r="W466" s="87"/>
      <c r="X466" s="69"/>
      <c r="Y466" s="81">
        <f t="shared" si="14"/>
        <v>93.811129848229342</v>
      </c>
      <c r="Z466" s="90">
        <f>100*(I466-S466)/I466</f>
        <v>97.48743718592965</v>
      </c>
      <c r="AA466" s="90"/>
      <c r="AB466" s="90"/>
    </row>
    <row r="467" spans="2:28">
      <c r="B467" s="73">
        <v>43658</v>
      </c>
      <c r="C467" s="69">
        <v>7.5</v>
      </c>
      <c r="D467" s="99"/>
      <c r="E467" s="74">
        <v>1970.02</v>
      </c>
      <c r="F467" s="88">
        <v>10.9</v>
      </c>
      <c r="G467" s="88">
        <v>20.22</v>
      </c>
      <c r="H467" s="74">
        <v>778</v>
      </c>
      <c r="I467" s="72">
        <v>16.7</v>
      </c>
      <c r="J467" s="69">
        <v>45.23</v>
      </c>
      <c r="K467" s="77">
        <f>J467-I467</f>
        <v>28.529999999999998</v>
      </c>
      <c r="L467" s="69"/>
      <c r="M467" s="77"/>
      <c r="N467" s="69"/>
      <c r="O467" s="77">
        <v>2.6</v>
      </c>
      <c r="P467" s="69">
        <v>2.09</v>
      </c>
      <c r="Q467" s="87">
        <v>7.3</v>
      </c>
      <c r="R467" s="81">
        <v>41.4</v>
      </c>
      <c r="S467" s="87">
        <v>0.2</v>
      </c>
      <c r="T467" s="69">
        <v>3.03</v>
      </c>
      <c r="U467" s="69">
        <f>T467-S467</f>
        <v>2.8299999999999996</v>
      </c>
      <c r="V467" s="69">
        <v>0</v>
      </c>
      <c r="W467" s="87">
        <v>20.8</v>
      </c>
      <c r="X467" s="69">
        <f>S467+U467+V467+W467</f>
        <v>23.830000000000002</v>
      </c>
      <c r="Y467" s="81">
        <f t="shared" si="14"/>
        <v>94.678663239074552</v>
      </c>
      <c r="Z467" s="88">
        <f>100*(I467-S467)/I467</f>
        <v>98.802395209580837</v>
      </c>
      <c r="AA467" s="90">
        <f>(J467-T467)/J467*100</f>
        <v>93.300906478001323</v>
      </c>
      <c r="AB467" s="90"/>
    </row>
    <row r="468" spans="2:28">
      <c r="B468" s="73">
        <v>43659</v>
      </c>
      <c r="C468" s="69">
        <v>7.5</v>
      </c>
      <c r="D468" s="99"/>
      <c r="E468" s="74">
        <v>2023.94</v>
      </c>
      <c r="F468" s="88"/>
      <c r="G468" s="88"/>
      <c r="H468" s="74">
        <v>663</v>
      </c>
      <c r="I468" s="72"/>
      <c r="J468" s="69"/>
      <c r="K468" s="77"/>
      <c r="L468" s="69"/>
      <c r="M468" s="77"/>
      <c r="N468" s="69"/>
      <c r="O468" s="77">
        <v>3</v>
      </c>
      <c r="P468" s="69"/>
      <c r="Q468" s="87"/>
      <c r="R468" s="81">
        <v>34.799999999999997</v>
      </c>
      <c r="S468" s="87">
        <v>0.3</v>
      </c>
      <c r="T468" s="69"/>
      <c r="U468" s="69"/>
      <c r="V468" s="87"/>
      <c r="W468" s="87"/>
      <c r="X468" s="69"/>
      <c r="Y468" s="81">
        <f t="shared" si="14"/>
        <v>94.751131221719461</v>
      </c>
      <c r="Z468" s="88"/>
      <c r="AA468" s="90"/>
      <c r="AB468" s="90"/>
    </row>
    <row r="469" spans="2:28">
      <c r="B469" s="73">
        <v>43660</v>
      </c>
      <c r="C469" s="69">
        <v>7.5</v>
      </c>
      <c r="D469" s="99"/>
      <c r="E469" s="74">
        <v>2070.9699999999998</v>
      </c>
      <c r="F469" s="88"/>
      <c r="G469" s="88"/>
      <c r="H469" s="74">
        <v>805</v>
      </c>
      <c r="I469" s="72"/>
      <c r="J469" s="69"/>
      <c r="K469" s="77"/>
      <c r="L469" s="69"/>
      <c r="M469" s="77"/>
      <c r="N469" s="69"/>
      <c r="O469" s="77">
        <v>2.75</v>
      </c>
      <c r="P469" s="69"/>
      <c r="Q469" s="87"/>
      <c r="R469" s="81">
        <v>37.700000000000003</v>
      </c>
      <c r="S469" s="87">
        <v>0.6</v>
      </c>
      <c r="T469" s="87"/>
      <c r="U469" s="69"/>
      <c r="V469" s="87"/>
      <c r="W469" s="87"/>
      <c r="X469" s="69"/>
      <c r="Y469" s="81">
        <f t="shared" si="14"/>
        <v>95.316770186335404</v>
      </c>
      <c r="Z469" s="88"/>
      <c r="AA469" s="90"/>
      <c r="AB469" s="90"/>
    </row>
    <row r="470" spans="2:28">
      <c r="B470" s="73">
        <v>43661</v>
      </c>
      <c r="C470" s="69">
        <v>7.5</v>
      </c>
      <c r="D470" s="69">
        <v>9</v>
      </c>
      <c r="E470" s="74">
        <v>1895.95</v>
      </c>
      <c r="F470" s="88">
        <v>15.26</v>
      </c>
      <c r="G470" s="88">
        <v>91.72</v>
      </c>
      <c r="H470" s="33">
        <v>867</v>
      </c>
      <c r="I470" s="34">
        <v>17</v>
      </c>
      <c r="J470" s="69">
        <v>37.76</v>
      </c>
      <c r="K470" s="77">
        <f>J470-I470</f>
        <v>20.759999999999998</v>
      </c>
      <c r="L470" s="69">
        <v>0</v>
      </c>
      <c r="M470" s="69">
        <v>0.28000000000000003</v>
      </c>
      <c r="N470" s="69">
        <f>I470+K470+L470+M470</f>
        <v>38.04</v>
      </c>
      <c r="O470" s="77">
        <v>2.7</v>
      </c>
      <c r="P470" s="69">
        <v>1.07</v>
      </c>
      <c r="Q470" s="87">
        <v>7.5</v>
      </c>
      <c r="R470" s="89">
        <v>33.700000000000003</v>
      </c>
      <c r="S470" s="87">
        <v>0.5</v>
      </c>
      <c r="T470" s="69">
        <v>3.08</v>
      </c>
      <c r="U470" s="69">
        <f>T470-S470</f>
        <v>2.58</v>
      </c>
      <c r="V470" s="69">
        <v>0</v>
      </c>
      <c r="W470" s="69">
        <v>14.33</v>
      </c>
      <c r="X470" s="69">
        <f>S470+U470+V470+W470</f>
        <v>17.41</v>
      </c>
      <c r="Y470" s="81">
        <f t="shared" si="14"/>
        <v>96.113033448673576</v>
      </c>
      <c r="Z470" s="88">
        <f>100*(I470-S470)/I470</f>
        <v>97.058823529411768</v>
      </c>
      <c r="AA470" s="90">
        <f>(J470-T470)/J470*100</f>
        <v>91.843220338983059</v>
      </c>
      <c r="AB470" s="90"/>
    </row>
    <row r="471" spans="2:28">
      <c r="B471" s="73">
        <v>43662</v>
      </c>
      <c r="C471" s="69">
        <v>7.5</v>
      </c>
      <c r="D471" s="69"/>
      <c r="E471" s="74">
        <v>2093.52</v>
      </c>
      <c r="F471" s="99"/>
      <c r="G471" s="88">
        <v>63.67</v>
      </c>
      <c r="H471" s="33">
        <v>719</v>
      </c>
      <c r="I471" s="72">
        <v>10.5</v>
      </c>
      <c r="J471" s="69"/>
      <c r="K471" s="77"/>
      <c r="L471" s="87"/>
      <c r="M471" s="87"/>
      <c r="N471" s="69"/>
      <c r="O471" s="77">
        <v>2.7</v>
      </c>
      <c r="P471" s="69"/>
      <c r="Q471" s="87"/>
      <c r="R471" s="89">
        <v>36.299999999999997</v>
      </c>
      <c r="S471" s="87">
        <v>0.4</v>
      </c>
      <c r="T471" s="69"/>
      <c r="U471" s="69"/>
      <c r="V471" s="87"/>
      <c r="W471" s="87"/>
      <c r="X471" s="69"/>
      <c r="Y471" s="81">
        <f t="shared" si="14"/>
        <v>94.951321279554946</v>
      </c>
      <c r="Z471" s="88">
        <f>100*(I471-S471)/I471</f>
        <v>96.19047619047619</v>
      </c>
      <c r="AA471" s="90"/>
      <c r="AB471" s="90"/>
    </row>
    <row r="472" spans="2:28">
      <c r="B472" s="73">
        <v>43663</v>
      </c>
      <c r="C472" s="69">
        <v>7.5</v>
      </c>
      <c r="D472" s="69"/>
      <c r="E472" s="74">
        <v>2051.06</v>
      </c>
      <c r="F472" s="88">
        <v>7.22</v>
      </c>
      <c r="G472" s="88">
        <v>100.26</v>
      </c>
      <c r="H472" s="33">
        <v>664</v>
      </c>
      <c r="I472" s="72">
        <v>21.2</v>
      </c>
      <c r="J472" s="69">
        <v>52.6</v>
      </c>
      <c r="K472" s="77">
        <f>J472-I472</f>
        <v>31.400000000000002</v>
      </c>
      <c r="L472" s="87"/>
      <c r="M472" s="87"/>
      <c r="N472" s="69"/>
      <c r="O472" s="77">
        <v>2.2999999999999998</v>
      </c>
      <c r="P472" s="69">
        <v>0.91</v>
      </c>
      <c r="Q472" s="87">
        <v>7.4</v>
      </c>
      <c r="R472" s="89">
        <v>76.5</v>
      </c>
      <c r="S472" s="87">
        <v>0.4</v>
      </c>
      <c r="T472" s="69">
        <v>3.23</v>
      </c>
      <c r="U472" s="69">
        <f>T472-S472</f>
        <v>2.83</v>
      </c>
      <c r="V472" s="69">
        <v>0</v>
      </c>
      <c r="W472" s="69">
        <v>15.74</v>
      </c>
      <c r="X472" s="69">
        <f>S472+U472+V472+W472</f>
        <v>18.97</v>
      </c>
      <c r="Y472" s="81">
        <f t="shared" si="14"/>
        <v>88.478915662650607</v>
      </c>
      <c r="Z472" s="88">
        <f>100*(I472-S472)/I472</f>
        <v>98.113207547169822</v>
      </c>
      <c r="AA472" s="90">
        <f>(J472-T472)/J472*100</f>
        <v>93.859315589353614</v>
      </c>
      <c r="AB472" s="90"/>
    </row>
    <row r="473" spans="2:28">
      <c r="B473" s="73">
        <v>43664</v>
      </c>
      <c r="C473" s="69">
        <v>7.5</v>
      </c>
      <c r="D473" s="69"/>
      <c r="E473" s="74">
        <v>2145.0300000000002</v>
      </c>
      <c r="F473" s="99"/>
      <c r="G473" s="88">
        <v>344.05</v>
      </c>
      <c r="H473" s="33">
        <v>641</v>
      </c>
      <c r="I473" s="72">
        <v>15.3</v>
      </c>
      <c r="J473" s="69"/>
      <c r="K473" s="77"/>
      <c r="L473" s="69">
        <v>0</v>
      </c>
      <c r="M473" s="69">
        <v>0.04</v>
      </c>
      <c r="N473" s="69"/>
      <c r="O473" s="77">
        <v>2.15</v>
      </c>
      <c r="P473" s="69"/>
      <c r="Q473" s="87"/>
      <c r="R473" s="89">
        <v>38.799999999999997</v>
      </c>
      <c r="S473" s="87">
        <v>0.5</v>
      </c>
      <c r="T473" s="69"/>
      <c r="U473" s="69"/>
      <c r="V473" s="87"/>
      <c r="W473" s="87"/>
      <c r="X473" s="69"/>
      <c r="Y473" s="81">
        <f t="shared" si="14"/>
        <v>93.946957878315146</v>
      </c>
      <c r="Z473" s="88">
        <f>100*(I473-S473)/I473</f>
        <v>96.732026143790847</v>
      </c>
      <c r="AA473" s="90"/>
      <c r="AB473" s="90"/>
    </row>
    <row r="474" spans="2:28">
      <c r="B474" s="73">
        <v>43665</v>
      </c>
      <c r="C474" s="69">
        <v>7.5</v>
      </c>
      <c r="D474" s="69"/>
      <c r="E474" s="74">
        <v>1921.91</v>
      </c>
      <c r="F474" s="88">
        <v>29.82</v>
      </c>
      <c r="G474" s="88">
        <v>54.37</v>
      </c>
      <c r="H474" s="74">
        <v>900</v>
      </c>
      <c r="I474" s="72">
        <v>29.5</v>
      </c>
      <c r="J474" s="69">
        <v>63.16</v>
      </c>
      <c r="K474" s="77">
        <f>J474-I474</f>
        <v>33.659999999999997</v>
      </c>
      <c r="L474" s="87"/>
      <c r="M474" s="87"/>
      <c r="N474" s="69"/>
      <c r="O474" s="77">
        <v>2.85</v>
      </c>
      <c r="P474" s="69"/>
      <c r="Q474" s="87">
        <v>7.2</v>
      </c>
      <c r="R474" s="89">
        <v>41</v>
      </c>
      <c r="S474" s="87">
        <v>1.1000000000000001</v>
      </c>
      <c r="T474" s="69">
        <v>5.65</v>
      </c>
      <c r="U474" s="69">
        <f>T474-S474</f>
        <v>4.5500000000000007</v>
      </c>
      <c r="V474" s="69">
        <v>0</v>
      </c>
      <c r="W474" s="69">
        <v>17.579999999999998</v>
      </c>
      <c r="X474" s="69">
        <f>S474+U474+V474+W474</f>
        <v>23.229999999999997</v>
      </c>
      <c r="Y474" s="81">
        <f t="shared" si="14"/>
        <v>95.444444444444443</v>
      </c>
      <c r="Z474" s="88">
        <f>100*(I474-S474)/I474</f>
        <v>96.271186440677965</v>
      </c>
      <c r="AA474" s="90">
        <f>(J474-T474)/J474*100</f>
        <v>91.05446485117163</v>
      </c>
      <c r="AB474" s="90"/>
    </row>
    <row r="475" spans="2:28">
      <c r="B475" s="73">
        <v>43666</v>
      </c>
      <c r="C475" s="69">
        <v>7.5</v>
      </c>
      <c r="D475" s="69"/>
      <c r="E475" s="74">
        <v>2006.72</v>
      </c>
      <c r="F475" s="88"/>
      <c r="G475" s="88"/>
      <c r="H475" s="74">
        <v>798</v>
      </c>
      <c r="I475" s="72"/>
      <c r="J475" s="69"/>
      <c r="K475" s="77"/>
      <c r="L475" s="87"/>
      <c r="M475" s="87"/>
      <c r="N475" s="69"/>
      <c r="O475" s="77">
        <v>2.5</v>
      </c>
      <c r="P475" s="69"/>
      <c r="Q475" s="87"/>
      <c r="R475" s="89">
        <v>38.9</v>
      </c>
      <c r="S475" s="87">
        <v>0.5</v>
      </c>
      <c r="T475" s="69"/>
      <c r="U475" s="69"/>
      <c r="V475" s="69"/>
      <c r="W475" s="69"/>
      <c r="X475" s="69"/>
      <c r="Y475" s="81">
        <f t="shared" si="14"/>
        <v>95.12531328320803</v>
      </c>
      <c r="Z475" s="88"/>
      <c r="AA475" s="90"/>
      <c r="AB475" s="90"/>
    </row>
    <row r="476" spans="2:28">
      <c r="B476" s="73">
        <v>43667</v>
      </c>
      <c r="C476" s="69">
        <v>7.5</v>
      </c>
      <c r="D476" s="69"/>
      <c r="E476" s="74">
        <v>1934.71</v>
      </c>
      <c r="F476" s="88"/>
      <c r="G476" s="88"/>
      <c r="H476" s="74">
        <v>694</v>
      </c>
      <c r="I476" s="72"/>
      <c r="J476" s="69"/>
      <c r="K476" s="77"/>
      <c r="L476" s="87"/>
      <c r="M476" s="87"/>
      <c r="N476" s="69"/>
      <c r="O476" s="77">
        <v>2.2000000000000002</v>
      </c>
      <c r="P476" s="69"/>
      <c r="Q476" s="87"/>
      <c r="R476" s="89">
        <v>60.1</v>
      </c>
      <c r="S476" s="87">
        <v>0.2</v>
      </c>
      <c r="T476" s="69"/>
      <c r="U476" s="69"/>
      <c r="V476" s="69"/>
      <c r="W476" s="69"/>
      <c r="X476" s="69"/>
      <c r="Y476" s="81">
        <f t="shared" si="14"/>
        <v>91.340057636887607</v>
      </c>
      <c r="Z476" s="88"/>
      <c r="AA476" s="90"/>
      <c r="AB476" s="90"/>
    </row>
    <row r="477" spans="2:28">
      <c r="B477" s="73">
        <v>43668</v>
      </c>
      <c r="C477" s="69">
        <v>7.5</v>
      </c>
      <c r="D477" s="69">
        <v>7.7</v>
      </c>
      <c r="E477" s="74">
        <v>1846.79</v>
      </c>
      <c r="F477" s="88">
        <v>20.66</v>
      </c>
      <c r="G477" s="88">
        <v>157.09</v>
      </c>
      <c r="H477" s="74">
        <v>685</v>
      </c>
      <c r="I477" s="72">
        <v>17.399999999999999</v>
      </c>
      <c r="J477" s="69">
        <v>39.25</v>
      </c>
      <c r="K477" s="77">
        <f>J477-I477</f>
        <v>21.85</v>
      </c>
      <c r="L477" s="69">
        <v>0</v>
      </c>
      <c r="M477" s="69">
        <v>0.16</v>
      </c>
      <c r="N477" s="69">
        <f>I477+K477+L477+M477</f>
        <v>39.409999999999997</v>
      </c>
      <c r="O477" s="77">
        <v>2.95</v>
      </c>
      <c r="P477" s="69">
        <v>1.66</v>
      </c>
      <c r="Q477" s="87">
        <v>7.8</v>
      </c>
      <c r="R477" s="89">
        <v>45.6</v>
      </c>
      <c r="S477" s="87">
        <v>0.4</v>
      </c>
      <c r="T477" s="69">
        <v>3.3</v>
      </c>
      <c r="U477" s="69">
        <f>T477-S477</f>
        <v>2.9</v>
      </c>
      <c r="V477" s="69">
        <v>0</v>
      </c>
      <c r="W477" s="69">
        <v>17.559999999999999</v>
      </c>
      <c r="X477" s="69">
        <f>S477+U477+V477+W477</f>
        <v>20.86</v>
      </c>
      <c r="Y477" s="81">
        <f t="shared" si="14"/>
        <v>93.343065693430646</v>
      </c>
      <c r="Z477" s="88">
        <f>100*(I477-S477)/I477</f>
        <v>97.701149425287369</v>
      </c>
      <c r="AA477" s="90">
        <f>(J477-T477)/J477*100</f>
        <v>91.592356687898089</v>
      </c>
      <c r="AB477" s="90"/>
    </row>
    <row r="478" spans="2:28">
      <c r="B478" s="73">
        <v>43669</v>
      </c>
      <c r="C478" s="69">
        <v>7.5</v>
      </c>
      <c r="D478" s="69"/>
      <c r="E478" s="74">
        <v>1895.18</v>
      </c>
      <c r="F478" s="88"/>
      <c r="G478" s="88">
        <v>319.32</v>
      </c>
      <c r="H478" s="74">
        <v>1020</v>
      </c>
      <c r="I478" s="72">
        <v>12.6</v>
      </c>
      <c r="J478" s="69"/>
      <c r="K478" s="77"/>
      <c r="L478" s="87"/>
      <c r="M478" s="69"/>
      <c r="N478" s="69"/>
      <c r="O478" s="77">
        <v>3.1</v>
      </c>
      <c r="P478" s="69"/>
      <c r="Q478" s="87"/>
      <c r="R478" s="89">
        <v>31.7</v>
      </c>
      <c r="S478" s="87">
        <v>0.2</v>
      </c>
      <c r="T478" s="69"/>
      <c r="U478" s="69"/>
      <c r="V478" s="69"/>
      <c r="W478" s="69"/>
      <c r="X478" s="69"/>
      <c r="Y478" s="81">
        <f t="shared" si="14"/>
        <v>96.892156862745097</v>
      </c>
      <c r="Z478" s="88">
        <f>100*(I478-S478)/I478</f>
        <v>98.412698412698418</v>
      </c>
      <c r="AA478" s="90"/>
      <c r="AB478" s="90"/>
    </row>
    <row r="479" spans="2:28">
      <c r="B479" s="73">
        <v>43670</v>
      </c>
      <c r="C479" s="69">
        <v>7.5</v>
      </c>
      <c r="D479" s="69"/>
      <c r="E479" s="74">
        <v>2015.59</v>
      </c>
      <c r="F479" s="88">
        <v>11.56</v>
      </c>
      <c r="G479" s="88">
        <v>347.14</v>
      </c>
      <c r="H479" s="74">
        <v>1076</v>
      </c>
      <c r="I479" s="72">
        <v>18.8</v>
      </c>
      <c r="J479" s="69">
        <v>39.450000000000003</v>
      </c>
      <c r="K479" s="77">
        <f>J479-I479</f>
        <v>20.650000000000002</v>
      </c>
      <c r="L479" s="87"/>
      <c r="M479" s="69"/>
      <c r="N479" s="69"/>
      <c r="O479" s="77">
        <v>1.5499999999999998</v>
      </c>
      <c r="P479" s="69">
        <v>0.92</v>
      </c>
      <c r="Q479" s="69">
        <v>7</v>
      </c>
      <c r="R479" s="89">
        <v>34.799999999999997</v>
      </c>
      <c r="S479" s="87">
        <v>0.4</v>
      </c>
      <c r="T479" s="69">
        <v>4.26</v>
      </c>
      <c r="U479" s="69">
        <f>T479-S479</f>
        <v>3.86</v>
      </c>
      <c r="V479" s="69">
        <v>0</v>
      </c>
      <c r="W479" s="69">
        <v>18.48</v>
      </c>
      <c r="X479" s="69">
        <f>S479+U479+V479+W479</f>
        <v>22.740000000000002</v>
      </c>
      <c r="Y479" s="81">
        <f t="shared" ref="Y479:Y542" si="15">(H479-R479)/H479*100</f>
        <v>96.765799256505574</v>
      </c>
      <c r="Z479" s="88">
        <f>100*(I479-S479)/I479</f>
        <v>97.872340425531917</v>
      </c>
      <c r="AA479" s="90">
        <f>(J479-T479)/J479*100</f>
        <v>89.201520912547537</v>
      </c>
      <c r="AB479" s="90"/>
    </row>
    <row r="480" spans="2:28">
      <c r="B480" s="73">
        <v>43671</v>
      </c>
      <c r="C480" s="69">
        <v>7.5</v>
      </c>
      <c r="D480" s="69"/>
      <c r="E480" s="74">
        <v>1931.58</v>
      </c>
      <c r="F480" s="88"/>
      <c r="G480" s="88">
        <v>151.81</v>
      </c>
      <c r="H480" s="74">
        <v>834</v>
      </c>
      <c r="I480" s="72">
        <v>30.9</v>
      </c>
      <c r="J480" s="69"/>
      <c r="K480" s="77"/>
      <c r="L480" s="69">
        <v>0</v>
      </c>
      <c r="M480" s="69">
        <v>0.13</v>
      </c>
      <c r="N480" s="69"/>
      <c r="O480" s="77">
        <v>0.85000000000000009</v>
      </c>
      <c r="P480" s="69"/>
      <c r="Q480" s="87"/>
      <c r="R480" s="89">
        <v>38.200000000000003</v>
      </c>
      <c r="S480" s="87">
        <v>3.1</v>
      </c>
      <c r="T480" s="69"/>
      <c r="U480" s="69"/>
      <c r="V480" s="69"/>
      <c r="W480" s="69"/>
      <c r="X480" s="69"/>
      <c r="Y480" s="81">
        <f t="shared" si="15"/>
        <v>95.419664268585123</v>
      </c>
      <c r="Z480" s="88">
        <f>100*(I480-S480)/I480</f>
        <v>89.967637540453069</v>
      </c>
      <c r="AA480" s="90"/>
      <c r="AB480" s="90"/>
    </row>
    <row r="481" spans="2:28">
      <c r="B481" s="73">
        <v>43672</v>
      </c>
      <c r="C481" s="69">
        <v>7.5</v>
      </c>
      <c r="D481" s="69"/>
      <c r="E481" s="74">
        <v>1885.48</v>
      </c>
      <c r="F481" s="88">
        <v>8.36</v>
      </c>
      <c r="G481" s="88">
        <v>320.18</v>
      </c>
      <c r="H481" s="74">
        <v>642</v>
      </c>
      <c r="I481" s="72">
        <v>16.7</v>
      </c>
      <c r="J481" s="69">
        <v>43.73</v>
      </c>
      <c r="K481" s="77">
        <f>J481-I481</f>
        <v>27.029999999999998</v>
      </c>
      <c r="L481" s="69"/>
      <c r="M481" s="69"/>
      <c r="N481" s="69"/>
      <c r="O481" s="77">
        <v>0.7</v>
      </c>
      <c r="P481" s="69">
        <v>1.04</v>
      </c>
      <c r="Q481" s="69">
        <v>7</v>
      </c>
      <c r="R481" s="89">
        <v>42.1</v>
      </c>
      <c r="S481" s="87">
        <v>8.6999999999999993</v>
      </c>
      <c r="T481" s="69">
        <v>13.57</v>
      </c>
      <c r="U481" s="69">
        <f>T481-S481</f>
        <v>4.870000000000001</v>
      </c>
      <c r="V481" s="69">
        <v>0</v>
      </c>
      <c r="W481" s="69">
        <v>0.56999999999999995</v>
      </c>
      <c r="X481" s="69">
        <f>S481+U481+V481+W481</f>
        <v>14.14</v>
      </c>
      <c r="Y481" s="81">
        <f t="shared" si="15"/>
        <v>93.442367601246104</v>
      </c>
      <c r="Z481" s="88">
        <f>100*(I481-S481)/I481</f>
        <v>47.904191616766468</v>
      </c>
      <c r="AA481" s="90">
        <f>(J481-T481)/J481*100</f>
        <v>68.968671392636622</v>
      </c>
      <c r="AB481" s="90"/>
    </row>
    <row r="482" spans="2:28">
      <c r="B482" s="73">
        <v>43673</v>
      </c>
      <c r="C482" s="69">
        <v>7.5</v>
      </c>
      <c r="D482" s="69"/>
      <c r="E482" s="74">
        <v>1908.53</v>
      </c>
      <c r="F482" s="88"/>
      <c r="G482" s="88"/>
      <c r="H482" s="74">
        <v>765</v>
      </c>
      <c r="I482" s="72"/>
      <c r="J482" s="69"/>
      <c r="K482" s="77"/>
      <c r="L482" s="69"/>
      <c r="M482" s="69"/>
      <c r="N482" s="69"/>
      <c r="O482" s="77">
        <v>1.35</v>
      </c>
      <c r="P482" s="69"/>
      <c r="Q482" s="69"/>
      <c r="R482" s="89">
        <v>38.5</v>
      </c>
      <c r="S482" s="87">
        <v>4.8</v>
      </c>
      <c r="T482" s="69"/>
      <c r="U482" s="69"/>
      <c r="V482" s="69"/>
      <c r="W482" s="69"/>
      <c r="X482" s="69"/>
      <c r="Y482" s="81">
        <f t="shared" si="15"/>
        <v>94.967320261437905</v>
      </c>
      <c r="Z482" s="88"/>
      <c r="AA482" s="90"/>
      <c r="AB482" s="90"/>
    </row>
    <row r="483" spans="2:28">
      <c r="B483" s="73">
        <v>43674</v>
      </c>
      <c r="C483" s="69">
        <v>7.5</v>
      </c>
      <c r="D483" s="69"/>
      <c r="E483" s="74">
        <v>2022.67</v>
      </c>
      <c r="F483" s="88"/>
      <c r="G483" s="88"/>
      <c r="H483" s="74">
        <v>885</v>
      </c>
      <c r="I483" s="72"/>
      <c r="J483" s="69"/>
      <c r="K483" s="77"/>
      <c r="L483" s="69"/>
      <c r="M483" s="69"/>
      <c r="N483" s="69"/>
      <c r="O483" s="77">
        <v>1.85</v>
      </c>
      <c r="P483" s="69"/>
      <c r="Q483" s="69"/>
      <c r="R483" s="89">
        <v>35.200000000000003</v>
      </c>
      <c r="S483" s="87">
        <v>0.7</v>
      </c>
      <c r="T483" s="69"/>
      <c r="U483" s="69"/>
      <c r="V483" s="69"/>
      <c r="W483" s="69"/>
      <c r="X483" s="69"/>
      <c r="Y483" s="81">
        <f t="shared" si="15"/>
        <v>96.022598870056498</v>
      </c>
      <c r="Z483" s="88"/>
      <c r="AA483" s="90"/>
      <c r="AB483" s="90"/>
    </row>
    <row r="484" spans="2:28">
      <c r="B484" s="73">
        <v>43675</v>
      </c>
      <c r="C484" s="69">
        <v>7.5</v>
      </c>
      <c r="D484" s="69">
        <v>7.1</v>
      </c>
      <c r="E484" s="74">
        <v>2064.0300000000002</v>
      </c>
      <c r="F484" s="88">
        <v>10.48</v>
      </c>
      <c r="G484" s="88">
        <v>54.49</v>
      </c>
      <c r="H484" s="74">
        <v>697</v>
      </c>
      <c r="I484" s="72">
        <v>16.600000000000001</v>
      </c>
      <c r="J484" s="69">
        <v>43.73</v>
      </c>
      <c r="K484" s="77">
        <f>J484-I484</f>
        <v>27.129999999999995</v>
      </c>
      <c r="L484" s="69">
        <v>0</v>
      </c>
      <c r="M484" s="69">
        <v>0</v>
      </c>
      <c r="N484" s="69">
        <f>I484+K484+L484+M484</f>
        <v>43.73</v>
      </c>
      <c r="O484" s="77">
        <v>3.45</v>
      </c>
      <c r="P484" s="69">
        <v>2.38</v>
      </c>
      <c r="Q484" s="69">
        <v>7.3</v>
      </c>
      <c r="R484" s="89">
        <v>45</v>
      </c>
      <c r="S484" s="87">
        <v>0.4</v>
      </c>
      <c r="T484" s="69">
        <v>3.39</v>
      </c>
      <c r="U484" s="69">
        <f>T484-S484</f>
        <v>2.99</v>
      </c>
      <c r="V484" s="69">
        <v>0</v>
      </c>
      <c r="W484" s="69">
        <v>19.14</v>
      </c>
      <c r="X484" s="69">
        <f>S484+U484+V484+W484</f>
        <v>22.53</v>
      </c>
      <c r="Y484" s="81">
        <f t="shared" si="15"/>
        <v>93.543758967001438</v>
      </c>
      <c r="Z484" s="88">
        <f>100*(I484-S484)/I484</f>
        <v>97.590361445783131</v>
      </c>
      <c r="AA484" s="90">
        <f>(J484-T484)/J484*100</f>
        <v>92.247884747313051</v>
      </c>
      <c r="AB484" s="90"/>
    </row>
    <row r="485" spans="2:28">
      <c r="B485" s="73">
        <v>43676</v>
      </c>
      <c r="C485" s="69">
        <v>7.5</v>
      </c>
      <c r="D485" s="69"/>
      <c r="E485" s="74">
        <v>2150.35</v>
      </c>
      <c r="F485" s="88"/>
      <c r="G485" s="88">
        <v>66.569999999999993</v>
      </c>
      <c r="H485" s="74">
        <v>668</v>
      </c>
      <c r="I485" s="34">
        <v>15</v>
      </c>
      <c r="J485" s="69"/>
      <c r="K485" s="77"/>
      <c r="L485" s="69"/>
      <c r="M485" s="69"/>
      <c r="N485" s="69"/>
      <c r="O485" s="77">
        <v>3.1500000000000004</v>
      </c>
      <c r="P485" s="69"/>
      <c r="Q485" s="69"/>
      <c r="R485" s="89">
        <v>41.5</v>
      </c>
      <c r="S485" s="87">
        <v>0.3</v>
      </c>
      <c r="T485" s="69"/>
      <c r="U485" s="69"/>
      <c r="V485" s="69"/>
      <c r="W485" s="69"/>
      <c r="X485" s="69"/>
      <c r="Y485" s="81">
        <f t="shared" si="15"/>
        <v>93.787425149700596</v>
      </c>
      <c r="Z485" s="88">
        <f>100*(I485-S485)/I485</f>
        <v>98</v>
      </c>
      <c r="AA485" s="90"/>
      <c r="AB485" s="90"/>
    </row>
    <row r="486" spans="2:28">
      <c r="B486" s="73">
        <v>43677</v>
      </c>
      <c r="C486" s="69">
        <v>7.5</v>
      </c>
      <c r="D486" s="69"/>
      <c r="E486" s="74">
        <v>2166.2800000000002</v>
      </c>
      <c r="F486" s="88">
        <v>9.6</v>
      </c>
      <c r="G486" s="88">
        <v>77.7</v>
      </c>
      <c r="H486" s="74">
        <v>658</v>
      </c>
      <c r="I486" s="72">
        <v>14.5</v>
      </c>
      <c r="J486" s="69">
        <v>43.73</v>
      </c>
      <c r="K486" s="77">
        <f>J486-I486</f>
        <v>29.229999999999997</v>
      </c>
      <c r="L486" s="69"/>
      <c r="M486" s="69"/>
      <c r="N486" s="69"/>
      <c r="O486" s="77">
        <v>3.3</v>
      </c>
      <c r="P486" s="69">
        <v>1.3</v>
      </c>
      <c r="Q486" s="69">
        <v>6.9</v>
      </c>
      <c r="R486" s="89">
        <v>40.799999999999997</v>
      </c>
      <c r="S486" s="87">
        <v>0.3</v>
      </c>
      <c r="T486" s="69">
        <v>3.8</v>
      </c>
      <c r="U486" s="69">
        <f>T486-S486</f>
        <v>3.5</v>
      </c>
      <c r="V486" s="69">
        <v>0</v>
      </c>
      <c r="W486" s="69">
        <v>19.79</v>
      </c>
      <c r="X486" s="69">
        <f>S486+U486+V486+W486</f>
        <v>23.59</v>
      </c>
      <c r="Y486" s="81">
        <f t="shared" si="15"/>
        <v>93.799392097264445</v>
      </c>
      <c r="Z486" s="88">
        <f>100*(I486-S486)/I486</f>
        <v>97.931034482758619</v>
      </c>
      <c r="AA486" s="90">
        <f>(J486-T486)/J486*100</f>
        <v>91.310313286073637</v>
      </c>
      <c r="AB486" s="90"/>
    </row>
    <row r="487" spans="2:28">
      <c r="B487" s="73">
        <v>43678</v>
      </c>
      <c r="C487" s="69">
        <v>7.5</v>
      </c>
      <c r="D487" s="69"/>
      <c r="E487" s="74">
        <v>2121.1</v>
      </c>
      <c r="F487" s="91" t="s">
        <v>9</v>
      </c>
      <c r="G487" s="88">
        <v>23.96</v>
      </c>
      <c r="H487" s="74">
        <v>714</v>
      </c>
      <c r="I487" s="72">
        <v>14.9</v>
      </c>
      <c r="J487" s="69" t="s">
        <v>9</v>
      </c>
      <c r="K487" s="77"/>
      <c r="L487" s="69">
        <v>0</v>
      </c>
      <c r="M487" s="69">
        <v>0.1</v>
      </c>
      <c r="N487" s="69"/>
      <c r="O487" s="77">
        <v>2.5</v>
      </c>
      <c r="P487" s="69" t="s">
        <v>9</v>
      </c>
      <c r="Q487" s="69"/>
      <c r="R487" s="92">
        <v>41.5</v>
      </c>
      <c r="S487" s="69">
        <v>0.6</v>
      </c>
      <c r="T487" s="69" t="s">
        <v>9</v>
      </c>
      <c r="U487" s="69"/>
      <c r="V487" s="69"/>
      <c r="W487" s="69" t="s">
        <v>9</v>
      </c>
      <c r="X487" s="69"/>
      <c r="Y487" s="81">
        <f t="shared" si="15"/>
        <v>94.187675070028007</v>
      </c>
      <c r="Z487" s="88">
        <f>100*(I487-S487)/I487</f>
        <v>95.973154362416111</v>
      </c>
      <c r="AA487" s="90"/>
      <c r="AB487" s="90"/>
    </row>
    <row r="488" spans="2:28">
      <c r="B488" s="73">
        <v>43679</v>
      </c>
      <c r="C488" s="69">
        <v>7.5</v>
      </c>
      <c r="D488" s="77"/>
      <c r="E488" s="74">
        <v>2003.41</v>
      </c>
      <c r="F488" s="93">
        <v>2.46</v>
      </c>
      <c r="G488" s="93">
        <v>70.930000000000007</v>
      </c>
      <c r="H488" s="74">
        <v>834</v>
      </c>
      <c r="I488" s="87">
        <v>25.5</v>
      </c>
      <c r="J488" s="69">
        <v>61.66</v>
      </c>
      <c r="K488" s="77">
        <f>J488-I488</f>
        <v>36.159999999999997</v>
      </c>
      <c r="L488" s="69"/>
      <c r="M488" s="69" t="s">
        <v>9</v>
      </c>
      <c r="N488" s="69"/>
      <c r="O488" s="77">
        <v>2.95</v>
      </c>
      <c r="P488" s="69">
        <v>0.63</v>
      </c>
      <c r="Q488" s="87">
        <v>6.9</v>
      </c>
      <c r="R488" s="92">
        <v>40</v>
      </c>
      <c r="S488" s="69">
        <v>0.9</v>
      </c>
      <c r="T488" s="69">
        <v>4.29</v>
      </c>
      <c r="U488" s="69">
        <f>T488-S488</f>
        <v>3.39</v>
      </c>
      <c r="V488" s="69">
        <v>0</v>
      </c>
      <c r="W488" s="69">
        <v>18.34</v>
      </c>
      <c r="X488" s="69">
        <f>S488+U488+V488+W488</f>
        <v>22.63</v>
      </c>
      <c r="Y488" s="81">
        <f t="shared" si="15"/>
        <v>95.203836930455637</v>
      </c>
      <c r="Z488" s="88">
        <f>100*(I488-S488)/I488</f>
        <v>96.470588235294116</v>
      </c>
      <c r="AA488" s="90">
        <f>(J488-T488)/J488*100</f>
        <v>93.042491080116775</v>
      </c>
      <c r="AB488" s="90"/>
    </row>
    <row r="489" spans="2:28">
      <c r="B489" s="73">
        <v>43680</v>
      </c>
      <c r="C489" s="69">
        <v>7.5</v>
      </c>
      <c r="D489" s="77"/>
      <c r="E489" s="74">
        <v>1924.72</v>
      </c>
      <c r="F489" s="93"/>
      <c r="G489" s="93"/>
      <c r="H489" s="74">
        <v>910</v>
      </c>
      <c r="I489" s="87"/>
      <c r="J489" s="69"/>
      <c r="K489" s="77"/>
      <c r="L489" s="69"/>
      <c r="M489" s="69"/>
      <c r="N489" s="69"/>
      <c r="O489" s="77">
        <v>3.05</v>
      </c>
      <c r="P489" s="69" t="s">
        <v>9</v>
      </c>
      <c r="Q489" s="87" t="s">
        <v>9</v>
      </c>
      <c r="R489" s="92">
        <v>38.299999999999997</v>
      </c>
      <c r="S489" s="69">
        <v>1</v>
      </c>
      <c r="T489" s="69" t="s">
        <v>9</v>
      </c>
      <c r="U489" s="69"/>
      <c r="V489" s="69"/>
      <c r="W489" s="69" t="s">
        <v>9</v>
      </c>
      <c r="X489" s="69"/>
      <c r="Y489" s="81">
        <f t="shared" si="15"/>
        <v>95.791208791208788</v>
      </c>
      <c r="Z489" s="88"/>
      <c r="AA489" s="90"/>
      <c r="AB489" s="90"/>
    </row>
    <row r="490" spans="2:28">
      <c r="B490" s="73">
        <v>43681</v>
      </c>
      <c r="C490" s="69">
        <v>7.5</v>
      </c>
      <c r="D490" s="77"/>
      <c r="E490" s="74">
        <v>1911.35</v>
      </c>
      <c r="F490" s="93"/>
      <c r="G490" s="93"/>
      <c r="H490" s="74">
        <v>764</v>
      </c>
      <c r="I490" s="87"/>
      <c r="J490" s="69"/>
      <c r="K490" s="77"/>
      <c r="L490" s="69"/>
      <c r="M490" s="69"/>
      <c r="N490" s="69"/>
      <c r="O490" s="77">
        <v>3.1</v>
      </c>
      <c r="P490" s="69" t="s">
        <v>9</v>
      </c>
      <c r="Q490" s="87" t="s">
        <v>9</v>
      </c>
      <c r="R490" s="92">
        <v>41.5</v>
      </c>
      <c r="S490" s="69">
        <v>0.8</v>
      </c>
      <c r="T490" s="69" t="s">
        <v>9</v>
      </c>
      <c r="U490" s="69"/>
      <c r="V490" s="69"/>
      <c r="W490" s="69" t="s">
        <v>9</v>
      </c>
      <c r="X490" s="69"/>
      <c r="Y490" s="81">
        <f t="shared" si="15"/>
        <v>94.568062827225134</v>
      </c>
      <c r="Z490" s="88"/>
      <c r="AA490" s="90"/>
      <c r="AB490" s="90"/>
    </row>
    <row r="491" spans="2:28">
      <c r="B491" s="73">
        <v>43682</v>
      </c>
      <c r="C491" s="69">
        <v>7.5</v>
      </c>
      <c r="D491" s="77">
        <v>7.4</v>
      </c>
      <c r="E491" s="74">
        <v>1819.99</v>
      </c>
      <c r="F491" s="93">
        <v>9.9700000000000006</v>
      </c>
      <c r="G491" s="93">
        <v>35.28</v>
      </c>
      <c r="H491" s="74">
        <v>760</v>
      </c>
      <c r="I491" s="87">
        <v>12.8</v>
      </c>
      <c r="J491" s="69">
        <v>42.24</v>
      </c>
      <c r="K491" s="77">
        <f>J491-I491</f>
        <v>29.44</v>
      </c>
      <c r="L491" s="69">
        <v>0</v>
      </c>
      <c r="M491" s="69">
        <v>0.11</v>
      </c>
      <c r="N491" s="69">
        <f>I491+K491+L491+M491</f>
        <v>42.35</v>
      </c>
      <c r="O491" s="77">
        <v>1.95</v>
      </c>
      <c r="P491" s="69">
        <v>2.09</v>
      </c>
      <c r="Q491" s="87">
        <v>7.1</v>
      </c>
      <c r="R491" s="92">
        <v>37.6</v>
      </c>
      <c r="S491" s="69">
        <v>1</v>
      </c>
      <c r="T491" s="69">
        <v>4.88</v>
      </c>
      <c r="U491" s="69">
        <f>T491-S491</f>
        <v>3.88</v>
      </c>
      <c r="V491" s="69">
        <v>0</v>
      </c>
      <c r="W491" s="69">
        <v>22.1</v>
      </c>
      <c r="X491" s="69">
        <f>S491+U491+V491+W491</f>
        <v>26.98</v>
      </c>
      <c r="Y491" s="81">
        <f t="shared" si="15"/>
        <v>95.05263157894737</v>
      </c>
      <c r="Z491" s="88">
        <f>100*(I491-S491)/I491</f>
        <v>92.1875</v>
      </c>
      <c r="AA491" s="90">
        <f>(J491-T491)/J491*100</f>
        <v>88.446969696969688</v>
      </c>
      <c r="AB491" s="90"/>
    </row>
    <row r="492" spans="2:28">
      <c r="B492" s="73">
        <v>43683</v>
      </c>
      <c r="C492" s="69">
        <v>7.5</v>
      </c>
      <c r="D492" s="77"/>
      <c r="E492" s="74">
        <v>1860.91</v>
      </c>
      <c r="F492" s="93" t="s">
        <v>9</v>
      </c>
      <c r="G492" s="93">
        <v>52.83</v>
      </c>
      <c r="H492" s="74">
        <v>834</v>
      </c>
      <c r="I492" s="87">
        <v>23.7</v>
      </c>
      <c r="J492" s="69" t="s">
        <v>9</v>
      </c>
      <c r="K492" s="77"/>
      <c r="L492" s="69"/>
      <c r="M492" s="69" t="s">
        <v>9</v>
      </c>
      <c r="N492" s="69"/>
      <c r="O492" s="77">
        <v>1.1000000000000001</v>
      </c>
      <c r="P492" s="69" t="s">
        <v>9</v>
      </c>
      <c r="Q492" s="87" t="s">
        <v>9</v>
      </c>
      <c r="R492" s="92">
        <v>40.9</v>
      </c>
      <c r="S492" s="69">
        <v>6.4</v>
      </c>
      <c r="T492" s="69" t="s">
        <v>9</v>
      </c>
      <c r="U492" s="69"/>
      <c r="V492" s="69"/>
      <c r="W492" s="69" t="s">
        <v>9</v>
      </c>
      <c r="X492" s="69"/>
      <c r="Y492" s="81">
        <f t="shared" si="15"/>
        <v>95.095923261390894</v>
      </c>
      <c r="Z492" s="88">
        <f>100*(I492-S492)/I492</f>
        <v>72.995780590717288</v>
      </c>
      <c r="AA492" s="90"/>
      <c r="AB492" s="90"/>
    </row>
    <row r="493" spans="2:28">
      <c r="B493" s="73">
        <v>43684</v>
      </c>
      <c r="C493" s="69">
        <v>7.5</v>
      </c>
      <c r="D493" s="77"/>
      <c r="E493" s="74">
        <v>1852.75</v>
      </c>
      <c r="F493" s="93">
        <v>10.78</v>
      </c>
      <c r="G493" s="93">
        <v>41.77</v>
      </c>
      <c r="H493" s="74">
        <v>879</v>
      </c>
      <c r="I493" s="87">
        <v>24.9</v>
      </c>
      <c r="J493" s="69">
        <v>52.43</v>
      </c>
      <c r="K493" s="77">
        <f>J493-I493</f>
        <v>27.53</v>
      </c>
      <c r="L493" s="69"/>
      <c r="M493" s="69" t="s">
        <v>9</v>
      </c>
      <c r="N493" s="69"/>
      <c r="O493" s="77">
        <v>0.8</v>
      </c>
      <c r="P493" s="69">
        <v>4.67</v>
      </c>
      <c r="Q493" s="87">
        <v>7.3</v>
      </c>
      <c r="R493" s="92">
        <v>52.7</v>
      </c>
      <c r="S493" s="69">
        <v>14</v>
      </c>
      <c r="T493" s="69">
        <v>22.81</v>
      </c>
      <c r="U493" s="69">
        <f>T493-S493</f>
        <v>8.8099999999999987</v>
      </c>
      <c r="V493" s="69">
        <v>0</v>
      </c>
      <c r="W493" s="69">
        <v>2.42</v>
      </c>
      <c r="X493" s="69">
        <f>S493+U493+V493+W493</f>
        <v>25.229999999999997</v>
      </c>
      <c r="Y493" s="81">
        <f t="shared" si="15"/>
        <v>94.004550625711019</v>
      </c>
      <c r="Z493" s="88">
        <f>100*(I493-S493)/I493</f>
        <v>43.775100401606416</v>
      </c>
      <c r="AA493" s="90">
        <f>(J493-T493)/J493*100</f>
        <v>56.494373450314704</v>
      </c>
      <c r="AB493" s="90"/>
    </row>
    <row r="494" spans="2:28">
      <c r="B494" s="73">
        <v>43685</v>
      </c>
      <c r="C494" s="69">
        <v>7.5</v>
      </c>
      <c r="D494" s="77"/>
      <c r="E494" s="74">
        <v>1875.39</v>
      </c>
      <c r="F494" s="129" t="s">
        <v>9</v>
      </c>
      <c r="G494" s="93">
        <v>47.12</v>
      </c>
      <c r="H494" s="74">
        <v>848</v>
      </c>
      <c r="I494" s="87">
        <v>28.2</v>
      </c>
      <c r="J494" s="87" t="s">
        <v>9</v>
      </c>
      <c r="K494" s="77"/>
      <c r="L494" s="69">
        <v>0</v>
      </c>
      <c r="M494" s="69">
        <v>0</v>
      </c>
      <c r="N494" s="69"/>
      <c r="O494" s="77">
        <v>3.1500000000000004</v>
      </c>
      <c r="P494" s="69" t="s">
        <v>9</v>
      </c>
      <c r="Q494" s="87" t="s">
        <v>9</v>
      </c>
      <c r="R494" s="92">
        <v>47.9</v>
      </c>
      <c r="S494" s="69">
        <v>18.7</v>
      </c>
      <c r="T494" s="69" t="s">
        <v>9</v>
      </c>
      <c r="U494" s="69"/>
      <c r="V494" s="69"/>
      <c r="W494" s="69" t="s">
        <v>9</v>
      </c>
      <c r="X494" s="69"/>
      <c r="Y494" s="81">
        <f t="shared" si="15"/>
        <v>94.351415094339629</v>
      </c>
      <c r="Z494" s="88">
        <f>100*(I494-S494)/I494</f>
        <v>33.687943262411345</v>
      </c>
      <c r="AA494" s="90"/>
      <c r="AB494" s="90"/>
    </row>
    <row r="495" spans="2:28">
      <c r="B495" s="73">
        <v>43686</v>
      </c>
      <c r="C495" s="69">
        <v>7.5</v>
      </c>
      <c r="D495" s="77"/>
      <c r="E495" s="74">
        <v>1857.23</v>
      </c>
      <c r="F495" s="88">
        <v>32.28</v>
      </c>
      <c r="G495" s="93">
        <v>45.41</v>
      </c>
      <c r="H495" s="74">
        <v>771</v>
      </c>
      <c r="I495" s="69">
        <v>34</v>
      </c>
      <c r="J495" s="69">
        <v>43.96</v>
      </c>
      <c r="K495" s="77">
        <f>J495-I495</f>
        <v>9.9600000000000009</v>
      </c>
      <c r="L495" s="69"/>
      <c r="M495" s="69"/>
      <c r="N495" s="69"/>
      <c r="O495" s="77">
        <v>3.1</v>
      </c>
      <c r="P495" s="69">
        <v>3.65</v>
      </c>
      <c r="Q495" s="87">
        <v>8.3000000000000007</v>
      </c>
      <c r="R495" s="92">
        <v>35.9</v>
      </c>
      <c r="S495" s="69">
        <v>12</v>
      </c>
      <c r="T495" s="69">
        <v>14.69</v>
      </c>
      <c r="U495" s="69">
        <f>T495-S495</f>
        <v>2.6899999999999995</v>
      </c>
      <c r="V495" s="69">
        <v>0</v>
      </c>
      <c r="W495" s="69">
        <v>10.039999999999999</v>
      </c>
      <c r="X495" s="69">
        <f>S495+U495+V495+W495</f>
        <v>24.729999999999997</v>
      </c>
      <c r="Y495" s="81">
        <f t="shared" si="15"/>
        <v>95.343709468223096</v>
      </c>
      <c r="Z495" s="88">
        <f>100*(I495-S495)/I495</f>
        <v>64.705882352941174</v>
      </c>
      <c r="AA495" s="90">
        <f>(J495-T495)/J495*100</f>
        <v>66.583257506824395</v>
      </c>
      <c r="AB495" s="90"/>
    </row>
    <row r="496" spans="2:28">
      <c r="B496" s="73">
        <v>43687</v>
      </c>
      <c r="C496" s="69">
        <v>7.5</v>
      </c>
      <c r="D496" s="77"/>
      <c r="E496" s="74">
        <v>1916.5</v>
      </c>
      <c r="F496" s="99"/>
      <c r="G496" s="93"/>
      <c r="H496" s="74">
        <v>789</v>
      </c>
      <c r="I496" s="87"/>
      <c r="J496" s="69"/>
      <c r="K496" s="77"/>
      <c r="L496" s="69"/>
      <c r="M496" s="69"/>
      <c r="N496" s="69"/>
      <c r="O496" s="77">
        <v>2.8499999999999996</v>
      </c>
      <c r="P496" s="69" t="s">
        <v>9</v>
      </c>
      <c r="Q496" s="87" t="s">
        <v>9</v>
      </c>
      <c r="R496" s="92">
        <v>39.700000000000003</v>
      </c>
      <c r="S496" s="69">
        <v>3.3</v>
      </c>
      <c r="T496" s="69" t="s">
        <v>9</v>
      </c>
      <c r="U496" s="69"/>
      <c r="V496" s="69"/>
      <c r="W496" s="69" t="s">
        <v>9</v>
      </c>
      <c r="X496" s="69"/>
      <c r="Y496" s="81">
        <f t="shared" si="15"/>
        <v>94.968314321926485</v>
      </c>
      <c r="Z496" s="88"/>
      <c r="AA496" s="90"/>
      <c r="AB496" s="90"/>
    </row>
    <row r="497" spans="2:28">
      <c r="B497" s="73">
        <v>43688</v>
      </c>
      <c r="C497" s="69">
        <v>7.5</v>
      </c>
      <c r="D497" s="77"/>
      <c r="E497" s="74">
        <v>2113.3000000000002</v>
      </c>
      <c r="F497" s="99"/>
      <c r="G497" s="93"/>
      <c r="H497" s="74">
        <v>825</v>
      </c>
      <c r="I497" s="87"/>
      <c r="J497" s="69"/>
      <c r="K497" s="77"/>
      <c r="L497" s="69"/>
      <c r="M497" s="69"/>
      <c r="N497" s="69"/>
      <c r="O497" s="77">
        <v>3.75</v>
      </c>
      <c r="P497" s="69" t="s">
        <v>9</v>
      </c>
      <c r="Q497" s="87" t="s">
        <v>9</v>
      </c>
      <c r="R497" s="92">
        <v>40.200000000000003</v>
      </c>
      <c r="S497" s="69">
        <v>4.7</v>
      </c>
      <c r="T497" s="69" t="s">
        <v>9</v>
      </c>
      <c r="U497" s="69"/>
      <c r="V497" s="69"/>
      <c r="W497" s="69" t="s">
        <v>9</v>
      </c>
      <c r="X497" s="69"/>
      <c r="Y497" s="81">
        <f t="shared" si="15"/>
        <v>95.127272727272725</v>
      </c>
      <c r="Z497" s="88"/>
      <c r="AA497" s="90"/>
      <c r="AB497" s="90"/>
    </row>
    <row r="498" spans="2:28">
      <c r="B498" s="73">
        <v>43689</v>
      </c>
      <c r="C498" s="69">
        <v>7.5</v>
      </c>
      <c r="D498" s="77">
        <v>7.1</v>
      </c>
      <c r="E498" s="74">
        <v>2123.37</v>
      </c>
      <c r="F498" s="88">
        <v>22.88</v>
      </c>
      <c r="G498" s="93">
        <v>45.3</v>
      </c>
      <c r="H498" s="74">
        <v>904</v>
      </c>
      <c r="I498" s="87">
        <v>22.8</v>
      </c>
      <c r="J498" s="69">
        <v>48.22</v>
      </c>
      <c r="K498" s="77">
        <f>J498-I498</f>
        <v>25.419999999999998</v>
      </c>
      <c r="L498" s="69">
        <v>0</v>
      </c>
      <c r="M498" s="69">
        <v>0.2</v>
      </c>
      <c r="N498" s="69">
        <f>I498+K498+L498+M498</f>
        <v>48.42</v>
      </c>
      <c r="O498" s="77">
        <v>3.55</v>
      </c>
      <c r="P498" s="69">
        <v>4.7300000000000004</v>
      </c>
      <c r="Q498" s="87">
        <v>7.3</v>
      </c>
      <c r="R498" s="81">
        <v>33.6</v>
      </c>
      <c r="S498" s="87">
        <v>12.7</v>
      </c>
      <c r="T498" s="69">
        <v>18.329999999999998</v>
      </c>
      <c r="U498" s="69">
        <f>T498-S498</f>
        <v>5.629999999999999</v>
      </c>
      <c r="V498" s="69">
        <v>0</v>
      </c>
      <c r="W498" s="69">
        <v>8.89</v>
      </c>
      <c r="X498" s="69">
        <f>S498+U498+V498+W498</f>
        <v>27.22</v>
      </c>
      <c r="Y498" s="81">
        <f t="shared" si="15"/>
        <v>96.283185840707958</v>
      </c>
      <c r="Z498" s="88">
        <f>100*(I498-S498)/I498</f>
        <v>44.298245614035089</v>
      </c>
      <c r="AA498" s="90">
        <f>(J498-T498)/J498*100</f>
        <v>61.986727498963091</v>
      </c>
      <c r="AB498" s="90"/>
    </row>
    <row r="499" spans="2:28">
      <c r="B499" s="73">
        <v>43690</v>
      </c>
      <c r="C499" s="69">
        <v>7.5</v>
      </c>
      <c r="D499" s="77"/>
      <c r="E499" s="74">
        <v>2338.02</v>
      </c>
      <c r="F499" s="88"/>
      <c r="G499" s="93">
        <v>76.040000000000006</v>
      </c>
      <c r="H499" s="74">
        <v>874</v>
      </c>
      <c r="I499" s="87">
        <v>20.6</v>
      </c>
      <c r="J499" s="69"/>
      <c r="K499" s="77"/>
      <c r="L499" s="69"/>
      <c r="M499" s="69"/>
      <c r="N499" s="69"/>
      <c r="O499" s="77">
        <v>3.5</v>
      </c>
      <c r="P499" s="69"/>
      <c r="Q499" s="87"/>
      <c r="R499" s="81">
        <v>37.9</v>
      </c>
      <c r="S499" s="87">
        <v>21.4</v>
      </c>
      <c r="T499" s="69"/>
      <c r="U499" s="69"/>
      <c r="V499" s="69"/>
      <c r="W499" s="69"/>
      <c r="X499" s="69"/>
      <c r="Y499" s="81">
        <f t="shared" si="15"/>
        <v>95.663615560640736</v>
      </c>
      <c r="Z499" s="90">
        <f>100*(I499-S499)/I499</f>
        <v>-3.8834951456310538</v>
      </c>
      <c r="AA499" s="90"/>
      <c r="AB499" s="90"/>
    </row>
    <row r="500" spans="2:28">
      <c r="B500" s="73">
        <v>43691</v>
      </c>
      <c r="C500" s="69">
        <v>7.5</v>
      </c>
      <c r="D500" s="77"/>
      <c r="E500" s="74">
        <v>2250.6</v>
      </c>
      <c r="F500" s="88">
        <v>12.91</v>
      </c>
      <c r="G500" s="93">
        <v>45.89</v>
      </c>
      <c r="H500" s="74">
        <v>854</v>
      </c>
      <c r="I500" s="87">
        <v>22.2</v>
      </c>
      <c r="J500" s="69">
        <v>35.97</v>
      </c>
      <c r="K500" s="77">
        <f>J500-I500</f>
        <v>13.77</v>
      </c>
      <c r="L500" s="69"/>
      <c r="M500" s="69"/>
      <c r="N500" s="69"/>
      <c r="O500" s="77">
        <v>3</v>
      </c>
      <c r="P500" s="69">
        <v>4.21</v>
      </c>
      <c r="Q500" s="87">
        <v>7.5</v>
      </c>
      <c r="R500" s="81">
        <v>40.200000000000003</v>
      </c>
      <c r="S500" s="87">
        <v>22.5</v>
      </c>
      <c r="T500" s="69">
        <v>33.270000000000003</v>
      </c>
      <c r="U500" s="69">
        <f>T500-S500</f>
        <v>10.770000000000003</v>
      </c>
      <c r="V500" s="69">
        <v>0</v>
      </c>
      <c r="W500" s="69">
        <v>3.44</v>
      </c>
      <c r="X500" s="69">
        <f>S500+U500+V500+W500</f>
        <v>36.71</v>
      </c>
      <c r="Y500" s="81">
        <f t="shared" si="15"/>
        <v>95.292740046838404</v>
      </c>
      <c r="Z500" s="90">
        <f>100*(I500-S500)/I500</f>
        <v>-1.3513513513513546</v>
      </c>
      <c r="AA500" s="90">
        <f>(J500-T500)/J500*100</f>
        <v>7.5062552126772193</v>
      </c>
      <c r="AB500" s="90"/>
    </row>
    <row r="501" spans="2:28">
      <c r="B501" s="73">
        <v>43692</v>
      </c>
      <c r="C501" s="69">
        <v>7.5</v>
      </c>
      <c r="D501" s="77"/>
      <c r="E501" s="74">
        <v>2151.9899999999998</v>
      </c>
      <c r="F501" s="88"/>
      <c r="G501" s="93">
        <v>48.66</v>
      </c>
      <c r="H501" s="74">
        <v>552</v>
      </c>
      <c r="I501" s="87">
        <v>19.3</v>
      </c>
      <c r="J501" s="69"/>
      <c r="K501" s="77"/>
      <c r="L501" s="69">
        <v>0</v>
      </c>
      <c r="M501" s="69">
        <v>0.36</v>
      </c>
      <c r="N501" s="69"/>
      <c r="O501" s="77">
        <v>3.4</v>
      </c>
      <c r="P501" s="69"/>
      <c r="Q501" s="87"/>
      <c r="R501" s="81">
        <v>37.4</v>
      </c>
      <c r="S501" s="87">
        <v>21.7</v>
      </c>
      <c r="T501" s="87"/>
      <c r="U501" s="69"/>
      <c r="V501" s="69"/>
      <c r="W501" s="69"/>
      <c r="X501" s="69"/>
      <c r="Y501" s="81">
        <f t="shared" si="15"/>
        <v>93.224637681159422</v>
      </c>
      <c r="Z501" s="90">
        <f>100*(I501-S501)/I501</f>
        <v>-12.435233160621754</v>
      </c>
      <c r="AA501" s="90"/>
      <c r="AB501" s="90"/>
    </row>
    <row r="502" spans="2:28">
      <c r="B502" s="73">
        <v>43693</v>
      </c>
      <c r="C502" s="69">
        <v>7.5</v>
      </c>
      <c r="D502" s="77"/>
      <c r="E502" s="74">
        <v>2000.82</v>
      </c>
      <c r="F502" s="88">
        <v>8.41</v>
      </c>
      <c r="G502" s="93">
        <v>21.5</v>
      </c>
      <c r="H502" s="74">
        <v>548</v>
      </c>
      <c r="I502" s="87">
        <v>21.4</v>
      </c>
      <c r="J502" s="69">
        <v>42.24</v>
      </c>
      <c r="K502" s="77">
        <f>J502-I502</f>
        <v>20.840000000000003</v>
      </c>
      <c r="L502" s="69"/>
      <c r="M502" s="69"/>
      <c r="N502" s="69"/>
      <c r="O502" s="77">
        <v>3.25</v>
      </c>
      <c r="P502" s="69">
        <v>6.27</v>
      </c>
      <c r="Q502" s="87">
        <v>7.1</v>
      </c>
      <c r="R502" s="81">
        <v>33.6</v>
      </c>
      <c r="S502" s="87">
        <v>19.7</v>
      </c>
      <c r="T502" s="69">
        <v>21.32</v>
      </c>
      <c r="U502" s="69">
        <f>T502-S502</f>
        <v>1.620000000000001</v>
      </c>
      <c r="V502" s="69">
        <v>0.1</v>
      </c>
      <c r="W502" s="69">
        <v>4.55</v>
      </c>
      <c r="X502" s="69">
        <f>S502+U502+V502+W502</f>
        <v>25.970000000000002</v>
      </c>
      <c r="Y502" s="81">
        <f t="shared" si="15"/>
        <v>93.868613138686129</v>
      </c>
      <c r="Z502" s="88">
        <f>100*(I502-S502)/I502</f>
        <v>7.9439252336448574</v>
      </c>
      <c r="AA502" s="90">
        <f>(J502-T502)/J502*100</f>
        <v>49.526515151515156</v>
      </c>
      <c r="AB502" s="90"/>
    </row>
    <row r="503" spans="2:28">
      <c r="B503" s="73">
        <v>43694</v>
      </c>
      <c r="C503" s="69">
        <v>7.5</v>
      </c>
      <c r="D503" s="77"/>
      <c r="E503" s="74">
        <v>1940.76</v>
      </c>
      <c r="F503" s="88"/>
      <c r="G503" s="93"/>
      <c r="H503" s="74">
        <v>548</v>
      </c>
      <c r="I503" s="87"/>
      <c r="J503" s="69"/>
      <c r="K503" s="77"/>
      <c r="L503" s="69"/>
      <c r="M503" s="69"/>
      <c r="N503" s="69"/>
      <c r="O503" s="77">
        <v>3.05</v>
      </c>
      <c r="P503" s="69"/>
      <c r="Q503" s="87"/>
      <c r="R503" s="81">
        <v>31.9</v>
      </c>
      <c r="S503" s="87">
        <v>15.3</v>
      </c>
      <c r="T503" s="69"/>
      <c r="U503" s="69"/>
      <c r="V503" s="69"/>
      <c r="W503" s="69"/>
      <c r="X503" s="69"/>
      <c r="Y503" s="81">
        <f t="shared" si="15"/>
        <v>94.178832116788328</v>
      </c>
      <c r="Z503" s="88"/>
      <c r="AA503" s="90"/>
      <c r="AB503" s="90"/>
    </row>
    <row r="504" spans="2:28">
      <c r="B504" s="73">
        <v>43695</v>
      </c>
      <c r="C504" s="69">
        <v>7.5</v>
      </c>
      <c r="D504" s="77"/>
      <c r="E504" s="74">
        <v>1903.29</v>
      </c>
      <c r="F504" s="88"/>
      <c r="G504" s="93"/>
      <c r="H504" s="74">
        <v>620</v>
      </c>
      <c r="I504" s="87"/>
      <c r="J504" s="69"/>
      <c r="K504" s="77"/>
      <c r="L504" s="69"/>
      <c r="M504" s="69"/>
      <c r="N504" s="69"/>
      <c r="O504" s="77">
        <v>2.85</v>
      </c>
      <c r="P504" s="69"/>
      <c r="Q504" s="87"/>
      <c r="R504" s="81">
        <v>34.799999999999997</v>
      </c>
      <c r="S504" s="87">
        <v>9.1</v>
      </c>
      <c r="T504" s="69"/>
      <c r="U504" s="69"/>
      <c r="V504" s="69"/>
      <c r="W504" s="69"/>
      <c r="X504" s="69"/>
      <c r="Y504" s="81">
        <f t="shared" si="15"/>
        <v>94.387096774193552</v>
      </c>
      <c r="Z504" s="88"/>
      <c r="AA504" s="90"/>
      <c r="AB504" s="90"/>
    </row>
    <row r="505" spans="2:28">
      <c r="B505" s="73">
        <v>43696</v>
      </c>
      <c r="C505" s="69">
        <v>7.5</v>
      </c>
      <c r="D505" s="96">
        <v>7.3</v>
      </c>
      <c r="E505" s="74">
        <v>1834.99</v>
      </c>
      <c r="F505" s="88">
        <v>12.33</v>
      </c>
      <c r="G505" s="93">
        <v>35.909999999999997</v>
      </c>
      <c r="H505" s="74">
        <v>687</v>
      </c>
      <c r="I505" s="87">
        <v>17.3</v>
      </c>
      <c r="J505" s="69">
        <v>42.24</v>
      </c>
      <c r="K505" s="77">
        <f>J505-I505</f>
        <v>24.94</v>
      </c>
      <c r="L505" s="69">
        <v>0</v>
      </c>
      <c r="M505" s="69">
        <v>0.2</v>
      </c>
      <c r="N505" s="69">
        <f>I505+K505+L505+M505</f>
        <v>42.440000000000005</v>
      </c>
      <c r="O505" s="77">
        <v>2.4</v>
      </c>
      <c r="P505" s="69">
        <v>6.25</v>
      </c>
      <c r="Q505" s="87">
        <v>6.8</v>
      </c>
      <c r="R505" s="81">
        <v>33.700000000000003</v>
      </c>
      <c r="S505" s="87">
        <v>2.9</v>
      </c>
      <c r="T505" s="69">
        <v>5.76</v>
      </c>
      <c r="U505" s="69">
        <f>T505-S505</f>
        <v>2.86</v>
      </c>
      <c r="V505" s="69">
        <v>0</v>
      </c>
      <c r="W505" s="69">
        <v>16.2</v>
      </c>
      <c r="X505" s="69">
        <f>S505+U505+V505+W505</f>
        <v>21.96</v>
      </c>
      <c r="Y505" s="81">
        <f t="shared" si="15"/>
        <v>95.094614264919926</v>
      </c>
      <c r="Z505" s="88">
        <f>100*(I505-S505)/I505</f>
        <v>83.23699421965317</v>
      </c>
      <c r="AA505" s="90">
        <f>(J505-T505)/J505*100</f>
        <v>86.36363636363636</v>
      </c>
      <c r="AB505" s="90"/>
    </row>
    <row r="506" spans="2:28">
      <c r="B506" s="73">
        <v>43697</v>
      </c>
      <c r="C506" s="69">
        <v>7.5</v>
      </c>
      <c r="D506" s="96"/>
      <c r="E506" s="74">
        <v>1825.66</v>
      </c>
      <c r="F506" s="88"/>
      <c r="G506" s="93">
        <v>22.59</v>
      </c>
      <c r="H506" s="74">
        <v>591</v>
      </c>
      <c r="I506" s="87">
        <v>20.5</v>
      </c>
      <c r="J506" s="69"/>
      <c r="K506" s="77"/>
      <c r="L506" s="69"/>
      <c r="M506" s="69"/>
      <c r="N506" s="69"/>
      <c r="O506" s="77">
        <v>2.2999999999999998</v>
      </c>
      <c r="P506" s="69"/>
      <c r="Q506" s="87"/>
      <c r="R506" s="81">
        <v>21.8</v>
      </c>
      <c r="S506" s="87">
        <v>1.3</v>
      </c>
      <c r="T506" s="69"/>
      <c r="U506" s="69"/>
      <c r="V506" s="69"/>
      <c r="W506" s="69"/>
      <c r="X506" s="69"/>
      <c r="Y506" s="81">
        <f t="shared" si="15"/>
        <v>96.311336717428091</v>
      </c>
      <c r="Z506" s="88">
        <f>100*(I506-S506)/I506</f>
        <v>93.658536585365852</v>
      </c>
      <c r="AA506" s="90"/>
      <c r="AB506" s="90"/>
    </row>
    <row r="507" spans="2:28">
      <c r="B507" s="73">
        <v>43698</v>
      </c>
      <c r="C507" s="69">
        <v>7.5</v>
      </c>
      <c r="D507" s="96"/>
      <c r="E507" s="74">
        <v>1731.54</v>
      </c>
      <c r="F507" s="88">
        <v>11.32</v>
      </c>
      <c r="G507" s="93">
        <v>65.790000000000006</v>
      </c>
      <c r="H507" s="74">
        <v>591</v>
      </c>
      <c r="I507" s="87">
        <v>18.5</v>
      </c>
      <c r="J507" s="69">
        <v>42.24</v>
      </c>
      <c r="K507" s="77">
        <f>J507-I507</f>
        <v>23.740000000000002</v>
      </c>
      <c r="L507" s="69"/>
      <c r="M507" s="69"/>
      <c r="N507" s="69"/>
      <c r="O507" s="77">
        <v>2.4</v>
      </c>
      <c r="P507" s="69">
        <v>5.42</v>
      </c>
      <c r="Q507" s="87">
        <v>8.5</v>
      </c>
      <c r="R507" s="81">
        <v>26.9</v>
      </c>
      <c r="S507" s="69">
        <v>1</v>
      </c>
      <c r="T507" s="69">
        <v>3.07</v>
      </c>
      <c r="U507" s="69">
        <f>T507-S507</f>
        <v>2.0699999999999998</v>
      </c>
      <c r="V507" s="69">
        <v>0</v>
      </c>
      <c r="W507" s="69">
        <v>17.52</v>
      </c>
      <c r="X507" s="69">
        <f>S507+U507+V507+W507</f>
        <v>20.59</v>
      </c>
      <c r="Y507" s="81">
        <f t="shared" si="15"/>
        <v>95.448392554991543</v>
      </c>
      <c r="Z507" s="88">
        <f>100*(I507-S507)/I507</f>
        <v>94.594594594594597</v>
      </c>
      <c r="AA507" s="90">
        <f>(J507-T507)/J507*100</f>
        <v>92.732007575757578</v>
      </c>
      <c r="AB507" s="90"/>
    </row>
    <row r="508" spans="2:28">
      <c r="B508" s="73">
        <v>43699</v>
      </c>
      <c r="C508" s="69">
        <v>7.5</v>
      </c>
      <c r="D508" s="96"/>
      <c r="E508" s="74">
        <v>1431.08</v>
      </c>
      <c r="F508" s="88"/>
      <c r="G508" s="93">
        <v>78.989999999999995</v>
      </c>
      <c r="H508" s="74">
        <v>519</v>
      </c>
      <c r="I508" s="87">
        <v>15.8</v>
      </c>
      <c r="J508" s="69"/>
      <c r="K508" s="77"/>
      <c r="L508" s="69">
        <v>0</v>
      </c>
      <c r="M508" s="69">
        <v>0.04</v>
      </c>
      <c r="N508" s="69"/>
      <c r="O508" s="77">
        <v>2.4</v>
      </c>
      <c r="P508" s="69"/>
      <c r="Q508" s="87"/>
      <c r="R508" s="81">
        <v>32.799999999999997</v>
      </c>
      <c r="S508" s="87">
        <v>1.1000000000000001</v>
      </c>
      <c r="T508" s="69"/>
      <c r="U508" s="69"/>
      <c r="V508" s="69"/>
      <c r="W508" s="69"/>
      <c r="X508" s="69"/>
      <c r="Y508" s="81">
        <f t="shared" si="15"/>
        <v>93.680154142581884</v>
      </c>
      <c r="Z508" s="88">
        <f>100*(I508-S508)/I508</f>
        <v>93.037974683544306</v>
      </c>
      <c r="AA508" s="90"/>
      <c r="AB508" s="90"/>
    </row>
    <row r="509" spans="2:28">
      <c r="B509" s="73">
        <v>43700</v>
      </c>
      <c r="C509" s="69">
        <v>7.5</v>
      </c>
      <c r="D509" s="96"/>
      <c r="E509" s="74">
        <v>1201.8800000000001</v>
      </c>
      <c r="F509" s="88">
        <v>40.72</v>
      </c>
      <c r="G509" s="93">
        <v>81.84</v>
      </c>
      <c r="H509" s="74">
        <v>588</v>
      </c>
      <c r="I509" s="87">
        <v>18.600000000000001</v>
      </c>
      <c r="J509" s="69">
        <v>45.23</v>
      </c>
      <c r="K509" s="77">
        <f>J509-I509</f>
        <v>26.629999999999995</v>
      </c>
      <c r="L509" s="69"/>
      <c r="M509" s="69"/>
      <c r="N509" s="69"/>
      <c r="O509" s="77">
        <v>3.45</v>
      </c>
      <c r="P509" s="69">
        <v>4.78</v>
      </c>
      <c r="Q509" s="87">
        <v>7.1</v>
      </c>
      <c r="R509" s="81">
        <v>32.200000000000003</v>
      </c>
      <c r="S509" s="87">
        <v>0.6</v>
      </c>
      <c r="T509" s="69">
        <v>3.95</v>
      </c>
      <c r="U509" s="69">
        <f>T509-S509</f>
        <v>3.35</v>
      </c>
      <c r="V509" s="69">
        <v>0</v>
      </c>
      <c r="W509" s="69">
        <v>0.01</v>
      </c>
      <c r="X509" s="69">
        <f>S509+U509+V509+W509</f>
        <v>3.96</v>
      </c>
      <c r="Y509" s="81">
        <f t="shared" si="15"/>
        <v>94.523809523809518</v>
      </c>
      <c r="Z509" s="88">
        <f>100*(I509-S509)/I509</f>
        <v>96.774193548387089</v>
      </c>
      <c r="AA509" s="90">
        <f>(J509-T509)/J509*100</f>
        <v>91.266858279902706</v>
      </c>
      <c r="AB509" s="90"/>
    </row>
    <row r="510" spans="2:28">
      <c r="B510" s="73">
        <v>43701</v>
      </c>
      <c r="C510" s="69">
        <v>7.5</v>
      </c>
      <c r="D510" s="96"/>
      <c r="E510" s="74">
        <v>1130.75</v>
      </c>
      <c r="F510" s="88"/>
      <c r="G510" s="93"/>
      <c r="H510" s="74">
        <v>590</v>
      </c>
      <c r="I510" s="87"/>
      <c r="J510" s="69"/>
      <c r="K510" s="77"/>
      <c r="L510" s="69"/>
      <c r="M510" s="69"/>
      <c r="N510" s="69"/>
      <c r="O510" s="77">
        <v>3.4</v>
      </c>
      <c r="P510" s="69"/>
      <c r="Q510" s="87"/>
      <c r="R510" s="81">
        <v>36</v>
      </c>
      <c r="S510" s="87">
        <v>1.1000000000000001</v>
      </c>
      <c r="T510" s="69"/>
      <c r="U510" s="69"/>
      <c r="V510" s="69"/>
      <c r="W510" s="69"/>
      <c r="X510" s="69"/>
      <c r="Y510" s="81">
        <f t="shared" si="15"/>
        <v>93.898305084745758</v>
      </c>
      <c r="Z510" s="88"/>
      <c r="AA510" s="90"/>
      <c r="AB510" s="90"/>
    </row>
    <row r="511" spans="2:28">
      <c r="B511" s="73">
        <v>43702</v>
      </c>
      <c r="C511" s="69">
        <v>7.5</v>
      </c>
      <c r="D511" s="96"/>
      <c r="E511" s="74">
        <v>1114.83</v>
      </c>
      <c r="F511" s="88"/>
      <c r="G511" s="93"/>
      <c r="H511" s="74">
        <v>561</v>
      </c>
      <c r="I511" s="87"/>
      <c r="J511" s="69"/>
      <c r="K511" s="77"/>
      <c r="L511" s="69"/>
      <c r="M511" s="69"/>
      <c r="N511" s="69"/>
      <c r="O511" s="77">
        <v>3.5</v>
      </c>
      <c r="P511" s="69"/>
      <c r="Q511" s="87"/>
      <c r="R511" s="81">
        <v>35.200000000000003</v>
      </c>
      <c r="S511" s="87">
        <v>2.2000000000000002</v>
      </c>
      <c r="T511" s="69"/>
      <c r="U511" s="69"/>
      <c r="V511" s="69"/>
      <c r="W511" s="69"/>
      <c r="X511" s="69"/>
      <c r="Y511" s="81">
        <f t="shared" si="15"/>
        <v>93.725490196078425</v>
      </c>
      <c r="Z511" s="88"/>
      <c r="AA511" s="90"/>
      <c r="AB511" s="90"/>
    </row>
    <row r="512" spans="2:28">
      <c r="B512" s="73">
        <v>43703</v>
      </c>
      <c r="C512" s="69">
        <v>7.5</v>
      </c>
      <c r="D512" s="96">
        <v>7.3</v>
      </c>
      <c r="E512" s="74">
        <v>1057.42</v>
      </c>
      <c r="F512" s="88">
        <v>7.27</v>
      </c>
      <c r="G512" s="93">
        <v>47.18</v>
      </c>
      <c r="H512" s="74">
        <v>485</v>
      </c>
      <c r="I512" s="87">
        <v>14.9</v>
      </c>
      <c r="J512" s="69">
        <v>39.700000000000003</v>
      </c>
      <c r="K512" s="77">
        <f>J512-I512</f>
        <v>24.800000000000004</v>
      </c>
      <c r="L512" s="69">
        <v>0</v>
      </c>
      <c r="M512" s="69">
        <v>0.26</v>
      </c>
      <c r="N512" s="69">
        <f>I512+K512+L512+M512</f>
        <v>39.96</v>
      </c>
      <c r="O512" s="77">
        <v>2.75</v>
      </c>
      <c r="P512" s="69">
        <v>6.11</v>
      </c>
      <c r="Q512" s="87">
        <v>6.5</v>
      </c>
      <c r="R512" s="81">
        <v>36.799999999999997</v>
      </c>
      <c r="S512" s="87">
        <v>3.5</v>
      </c>
      <c r="T512" s="69">
        <v>6.68</v>
      </c>
      <c r="U512" s="69">
        <f>T512-S512</f>
        <v>3.1799999999999997</v>
      </c>
      <c r="V512" s="69">
        <v>0</v>
      </c>
      <c r="W512" s="69">
        <v>19.510000000000002</v>
      </c>
      <c r="X512" s="69">
        <f>S512+U512+V512+W512</f>
        <v>26.19</v>
      </c>
      <c r="Y512" s="81">
        <f t="shared" si="15"/>
        <v>92.412371134020617</v>
      </c>
      <c r="Z512" s="88">
        <f>100*(I512-S512)/I512</f>
        <v>76.510067114093957</v>
      </c>
      <c r="AA512" s="90">
        <f>(J512-T512)/J512*100</f>
        <v>83.173803526448367</v>
      </c>
      <c r="AB512" s="90"/>
    </row>
    <row r="513" spans="2:28">
      <c r="B513" s="73">
        <v>43704</v>
      </c>
      <c r="C513" s="69">
        <v>7.5</v>
      </c>
      <c r="D513" s="99"/>
      <c r="E513" s="74">
        <v>1005.11</v>
      </c>
      <c r="F513" s="88"/>
      <c r="G513" s="93">
        <v>37.549999999999997</v>
      </c>
      <c r="H513" s="74">
        <v>492</v>
      </c>
      <c r="I513" s="87">
        <v>17.2</v>
      </c>
      <c r="J513" s="69"/>
      <c r="K513" s="77"/>
      <c r="L513" s="69"/>
      <c r="M513" s="69"/>
      <c r="N513" s="69"/>
      <c r="O513" s="77">
        <v>2.6500000000000004</v>
      </c>
      <c r="P513" s="69"/>
      <c r="Q513" s="87"/>
      <c r="R513" s="81">
        <v>39</v>
      </c>
      <c r="S513" s="87">
        <v>5.0999999999999996</v>
      </c>
      <c r="T513" s="69"/>
      <c r="U513" s="69"/>
      <c r="V513" s="69"/>
      <c r="W513" s="69"/>
      <c r="X513" s="69"/>
      <c r="Y513" s="81">
        <f t="shared" si="15"/>
        <v>92.073170731707322</v>
      </c>
      <c r="Z513" s="88">
        <f>100*(I513-S513)/I513</f>
        <v>70.348837209302332</v>
      </c>
      <c r="AA513" s="90"/>
      <c r="AB513" s="90"/>
    </row>
    <row r="514" spans="2:28">
      <c r="B514" s="73">
        <v>43705</v>
      </c>
      <c r="C514" s="69">
        <v>13.6</v>
      </c>
      <c r="D514" s="99"/>
      <c r="E514" s="74">
        <v>1162.3</v>
      </c>
      <c r="F514" s="88">
        <v>15.99</v>
      </c>
      <c r="G514" s="93">
        <v>58.87</v>
      </c>
      <c r="H514" s="74">
        <v>1177</v>
      </c>
      <c r="I514" s="87">
        <v>14.7</v>
      </c>
      <c r="J514" s="69">
        <v>34.770000000000003</v>
      </c>
      <c r="K514" s="77">
        <f>J514-I514</f>
        <v>20.070000000000004</v>
      </c>
      <c r="L514" s="69"/>
      <c r="M514" s="69"/>
      <c r="N514" s="69"/>
      <c r="O514" s="77">
        <v>1.9</v>
      </c>
      <c r="P514" s="69">
        <v>4.82</v>
      </c>
      <c r="Q514" s="87">
        <v>6.6</v>
      </c>
      <c r="R514" s="81">
        <v>26.8</v>
      </c>
      <c r="S514" s="87">
        <v>4.4000000000000004</v>
      </c>
      <c r="T514" s="69">
        <v>7.28</v>
      </c>
      <c r="U514" s="69">
        <f>T514-S514</f>
        <v>2.88</v>
      </c>
      <c r="V514" s="69">
        <v>0</v>
      </c>
      <c r="W514" s="69">
        <v>13.83</v>
      </c>
      <c r="X514" s="69">
        <f>S514+U514+V514+W514</f>
        <v>21.11</v>
      </c>
      <c r="Y514" s="81">
        <f t="shared" si="15"/>
        <v>97.723024638912491</v>
      </c>
      <c r="Z514" s="88">
        <f>100*(I514-S514)/I514</f>
        <v>70.068027210884352</v>
      </c>
      <c r="AA514" s="90">
        <f>(J514-T514)/J514*100</f>
        <v>79.062410123669821</v>
      </c>
      <c r="AB514" s="90"/>
    </row>
    <row r="515" spans="2:28" ht="16.350000000000001" customHeight="1">
      <c r="B515" s="73">
        <v>43706</v>
      </c>
      <c r="C515" s="69">
        <v>13.6</v>
      </c>
      <c r="D515" s="99"/>
      <c r="E515" s="74">
        <v>1435.14</v>
      </c>
      <c r="F515" s="88"/>
      <c r="G515" s="88">
        <v>70.61</v>
      </c>
      <c r="H515" s="33">
        <v>729</v>
      </c>
      <c r="I515" s="87">
        <v>24.2</v>
      </c>
      <c r="J515" s="69"/>
      <c r="K515" s="77"/>
      <c r="L515" s="69">
        <v>0</v>
      </c>
      <c r="M515" s="69">
        <v>0</v>
      </c>
      <c r="N515" s="69"/>
      <c r="O515" s="77">
        <v>2.4500000000000002</v>
      </c>
      <c r="P515" s="69"/>
      <c r="Q515" s="87"/>
      <c r="R515" s="81">
        <v>44.6</v>
      </c>
      <c r="S515" s="87">
        <v>7.2</v>
      </c>
      <c r="T515" s="69"/>
      <c r="U515" s="69"/>
      <c r="V515" s="69"/>
      <c r="W515" s="69"/>
      <c r="X515" s="69"/>
      <c r="Y515" s="81">
        <f t="shared" si="15"/>
        <v>93.882030178326474</v>
      </c>
      <c r="Z515" s="88">
        <f>100*(I515-S515)/I515</f>
        <v>70.247933884297524</v>
      </c>
      <c r="AA515" s="90"/>
      <c r="AB515" s="90"/>
    </row>
    <row r="516" spans="2:28">
      <c r="B516" s="73">
        <v>43707</v>
      </c>
      <c r="C516" s="69">
        <v>13.6</v>
      </c>
      <c r="D516" s="99"/>
      <c r="E516" s="74">
        <v>1574.65</v>
      </c>
      <c r="F516" s="88">
        <v>41.18</v>
      </c>
      <c r="G516" s="88">
        <v>78.62</v>
      </c>
      <c r="H516" s="74">
        <v>546</v>
      </c>
      <c r="I516" s="87">
        <v>17.100000000000001</v>
      </c>
      <c r="J516" s="69">
        <v>45.23</v>
      </c>
      <c r="K516" s="77">
        <f>J516-I516</f>
        <v>28.129999999999995</v>
      </c>
      <c r="L516" s="69"/>
      <c r="M516" s="69"/>
      <c r="N516" s="69"/>
      <c r="O516" s="77">
        <v>2.6500000000000004</v>
      </c>
      <c r="P516" s="69">
        <v>4.12</v>
      </c>
      <c r="Q516" s="87">
        <v>6.8</v>
      </c>
      <c r="R516" s="81">
        <v>33.1</v>
      </c>
      <c r="S516" s="87">
        <v>2.2000000000000002</v>
      </c>
      <c r="T516" s="69">
        <v>6.25</v>
      </c>
      <c r="U516" s="69">
        <f>T516-S516</f>
        <v>4.05</v>
      </c>
      <c r="V516" s="69">
        <v>0</v>
      </c>
      <c r="W516" s="69">
        <v>19.79</v>
      </c>
      <c r="X516" s="69">
        <f>S516+U516+V516+W516</f>
        <v>26.04</v>
      </c>
      <c r="Y516" s="81">
        <f t="shared" si="15"/>
        <v>93.937728937728934</v>
      </c>
      <c r="Z516" s="88">
        <f>100*(I516-S516)/I516</f>
        <v>87.134502923976612</v>
      </c>
      <c r="AA516" s="90">
        <f>(J516-T516)/J516*100</f>
        <v>86.181737784656193</v>
      </c>
      <c r="AB516" s="90"/>
    </row>
    <row r="517" spans="2:28">
      <c r="B517" s="73">
        <v>43708</v>
      </c>
      <c r="C517" s="69">
        <v>13.6</v>
      </c>
      <c r="D517" s="99"/>
      <c r="E517" s="74">
        <v>1609.96</v>
      </c>
      <c r="F517" s="88"/>
      <c r="G517" s="99"/>
      <c r="H517" s="74">
        <v>684</v>
      </c>
      <c r="I517" s="87"/>
      <c r="J517" s="69"/>
      <c r="K517" s="77"/>
      <c r="L517" s="69"/>
      <c r="M517" s="69"/>
      <c r="N517" s="69"/>
      <c r="O517" s="77">
        <v>3.25</v>
      </c>
      <c r="P517" s="69"/>
      <c r="Q517" s="87"/>
      <c r="R517" s="81">
        <v>38.6</v>
      </c>
      <c r="S517" s="87">
        <v>0.7</v>
      </c>
      <c r="T517" s="69"/>
      <c r="U517" s="69"/>
      <c r="V517" s="69"/>
      <c r="W517" s="69"/>
      <c r="X517" s="69"/>
      <c r="Y517" s="81">
        <f t="shared" si="15"/>
        <v>94.356725146198826</v>
      </c>
      <c r="Z517" s="88"/>
      <c r="AA517" s="90"/>
      <c r="AB517" s="90"/>
    </row>
    <row r="518" spans="2:28">
      <c r="B518" s="73">
        <v>43709</v>
      </c>
      <c r="C518" s="69">
        <v>11.4</v>
      </c>
      <c r="D518" s="99"/>
      <c r="E518" s="74">
        <v>1650.65</v>
      </c>
      <c r="F518" s="99"/>
      <c r="G518" s="99"/>
      <c r="H518" s="74">
        <v>685</v>
      </c>
      <c r="I518" s="87"/>
      <c r="J518" s="87"/>
      <c r="K518" s="77"/>
      <c r="L518" s="87"/>
      <c r="M518" s="87"/>
      <c r="N518" s="69"/>
      <c r="O518" s="77">
        <v>2.2000000000000002</v>
      </c>
      <c r="P518" s="87"/>
      <c r="Q518" s="87"/>
      <c r="R518" s="130">
        <v>37.9</v>
      </c>
      <c r="S518" s="87">
        <v>0.4</v>
      </c>
      <c r="T518" s="87"/>
      <c r="U518" s="69"/>
      <c r="V518" s="87"/>
      <c r="W518" s="87"/>
      <c r="X518" s="69"/>
      <c r="Y518" s="81">
        <f t="shared" si="15"/>
        <v>94.467153284671539</v>
      </c>
      <c r="Z518" s="88"/>
      <c r="AA518" s="90"/>
      <c r="AB518" s="90"/>
    </row>
    <row r="519" spans="2:28">
      <c r="B519" s="73">
        <v>43710</v>
      </c>
      <c r="C519" s="69">
        <v>11.4</v>
      </c>
      <c r="D519" s="96">
        <v>6.9</v>
      </c>
      <c r="E519" s="74">
        <v>1742.15</v>
      </c>
      <c r="F519" s="88">
        <v>13.11</v>
      </c>
      <c r="G519" s="93">
        <v>42.87</v>
      </c>
      <c r="H519" s="74">
        <v>775</v>
      </c>
      <c r="I519" s="87">
        <v>19.7</v>
      </c>
      <c r="J519" s="69">
        <v>45.23</v>
      </c>
      <c r="K519" s="77">
        <f>J519-I519</f>
        <v>25.529999999999998</v>
      </c>
      <c r="L519" s="34">
        <v>0</v>
      </c>
      <c r="M519" s="34">
        <v>0</v>
      </c>
      <c r="N519" s="69">
        <f>I519+K519+L519+M519</f>
        <v>45.23</v>
      </c>
      <c r="O519" s="77">
        <v>2.6500000000000004</v>
      </c>
      <c r="P519" s="69">
        <v>6.93</v>
      </c>
      <c r="Q519" s="87">
        <v>7.8</v>
      </c>
      <c r="R519" s="130">
        <v>31.4</v>
      </c>
      <c r="S519" s="87">
        <v>0.6</v>
      </c>
      <c r="T519" s="69">
        <v>3.29</v>
      </c>
      <c r="U519" s="69">
        <f>T519-S519</f>
        <v>2.69</v>
      </c>
      <c r="V519" s="34">
        <v>0</v>
      </c>
      <c r="W519" s="34">
        <v>20.12</v>
      </c>
      <c r="X519" s="69">
        <f>S519+U519+V519+W519</f>
        <v>23.41</v>
      </c>
      <c r="Y519" s="81">
        <f t="shared" si="15"/>
        <v>95.948387096774198</v>
      </c>
      <c r="Z519" s="88">
        <f>100*(I519-S519)/I519</f>
        <v>96.954314720812178</v>
      </c>
      <c r="AA519" s="90">
        <f>(J519-T519)/J519*100</f>
        <v>92.72606676984303</v>
      </c>
      <c r="AB519" s="90"/>
    </row>
    <row r="520" spans="2:28">
      <c r="B520" s="73">
        <v>43711</v>
      </c>
      <c r="C520" s="69">
        <v>11.4</v>
      </c>
      <c r="D520" s="96"/>
      <c r="E520" s="74">
        <v>1909.09</v>
      </c>
      <c r="F520" s="88"/>
      <c r="G520" s="93">
        <v>24.27</v>
      </c>
      <c r="H520" s="74">
        <v>749</v>
      </c>
      <c r="I520" s="87">
        <v>13.7</v>
      </c>
      <c r="J520" s="69"/>
      <c r="K520" s="77"/>
      <c r="L520" s="69"/>
      <c r="M520" s="69"/>
      <c r="N520" s="69"/>
      <c r="O520" s="77">
        <v>2.95</v>
      </c>
      <c r="P520" s="87"/>
      <c r="Q520" s="87"/>
      <c r="R520" s="130">
        <v>29.3</v>
      </c>
      <c r="S520" s="87">
        <v>0.5</v>
      </c>
      <c r="T520" s="69"/>
      <c r="U520" s="69"/>
      <c r="V520" s="87"/>
      <c r="W520" s="87"/>
      <c r="X520" s="69"/>
      <c r="Y520" s="81">
        <f t="shared" si="15"/>
        <v>96.088117489986658</v>
      </c>
      <c r="Z520" s="88">
        <f>100*(I520-S520)/I520</f>
        <v>96.350364963503651</v>
      </c>
      <c r="AA520" s="90"/>
      <c r="AB520" s="90"/>
    </row>
    <row r="521" spans="2:28">
      <c r="B521" s="73">
        <v>43712</v>
      </c>
      <c r="C521" s="69">
        <v>11.4</v>
      </c>
      <c r="D521" s="96"/>
      <c r="E521" s="74">
        <v>2000.69</v>
      </c>
      <c r="F521" s="88">
        <v>13.22</v>
      </c>
      <c r="G521" s="93">
        <v>45.51</v>
      </c>
      <c r="H521" s="74">
        <v>805</v>
      </c>
      <c r="I521" s="87">
        <v>23.6</v>
      </c>
      <c r="J521" s="69">
        <v>61.66</v>
      </c>
      <c r="K521" s="77">
        <f>J521-I521</f>
        <v>38.059999999999995</v>
      </c>
      <c r="L521" s="69"/>
      <c r="M521" s="69"/>
      <c r="N521" s="69"/>
      <c r="O521" s="77">
        <v>2.7</v>
      </c>
      <c r="P521" s="69">
        <v>4.76</v>
      </c>
      <c r="Q521" s="87">
        <v>8.3000000000000007</v>
      </c>
      <c r="R521" s="130">
        <v>32.1</v>
      </c>
      <c r="S521" s="87">
        <v>0.6</v>
      </c>
      <c r="T521" s="69">
        <v>2.34</v>
      </c>
      <c r="U521" s="69">
        <f>T521-S521</f>
        <v>1.7399999999999998</v>
      </c>
      <c r="V521" s="69">
        <v>0</v>
      </c>
      <c r="W521" s="87">
        <v>17.899999999999999</v>
      </c>
      <c r="X521" s="69">
        <f>S521+U521+V521+W521</f>
        <v>20.239999999999998</v>
      </c>
      <c r="Y521" s="81">
        <f t="shared" si="15"/>
        <v>96.012422360248436</v>
      </c>
      <c r="Z521" s="88">
        <f>100*(I521-S521)/I521</f>
        <v>97.457627118644055</v>
      </c>
      <c r="AA521" s="90">
        <f>(J521-T521)/J521*100</f>
        <v>96.204995134609135</v>
      </c>
      <c r="AB521" s="90"/>
    </row>
    <row r="522" spans="2:28">
      <c r="B522" s="73">
        <v>43713</v>
      </c>
      <c r="C522" s="69">
        <v>11.4</v>
      </c>
      <c r="D522" s="96"/>
      <c r="E522" s="74">
        <v>1950.39</v>
      </c>
      <c r="F522" s="88"/>
      <c r="G522" s="93">
        <v>42.68</v>
      </c>
      <c r="H522" s="74">
        <v>930</v>
      </c>
      <c r="I522" s="87">
        <v>25.9</v>
      </c>
      <c r="J522" s="69"/>
      <c r="K522" s="77"/>
      <c r="L522" s="69">
        <v>0</v>
      </c>
      <c r="M522" s="69">
        <v>0.2</v>
      </c>
      <c r="N522" s="69"/>
      <c r="O522" s="77">
        <v>2.4500000000000002</v>
      </c>
      <c r="P522" s="69"/>
      <c r="Q522" s="87"/>
      <c r="R522" s="130">
        <v>30</v>
      </c>
      <c r="S522" s="87">
        <v>1.1000000000000001</v>
      </c>
      <c r="T522" s="69"/>
      <c r="U522" s="69"/>
      <c r="V522" s="87"/>
      <c r="W522" s="87"/>
      <c r="X522" s="69"/>
      <c r="Y522" s="81">
        <f t="shared" si="15"/>
        <v>96.774193548387103</v>
      </c>
      <c r="Z522" s="88">
        <f>100*(I522-S522)/I522</f>
        <v>95.752895752895739</v>
      </c>
      <c r="AA522" s="90"/>
      <c r="AB522" s="90"/>
    </row>
    <row r="523" spans="2:28">
      <c r="B523" s="73">
        <v>43714</v>
      </c>
      <c r="C523" s="69">
        <v>11.4</v>
      </c>
      <c r="D523" s="96"/>
      <c r="E523" s="74">
        <v>2067.1999999999998</v>
      </c>
      <c r="F523" s="88">
        <v>10.78</v>
      </c>
      <c r="G523" s="93">
        <v>84.42</v>
      </c>
      <c r="H523" s="74">
        <v>882</v>
      </c>
      <c r="I523" s="87">
        <v>21.2</v>
      </c>
      <c r="J523" s="69">
        <v>48.22</v>
      </c>
      <c r="K523" s="77">
        <f>J523-I523</f>
        <v>27.02</v>
      </c>
      <c r="L523" s="69"/>
      <c r="M523" s="69"/>
      <c r="N523" s="69"/>
      <c r="O523" s="77">
        <v>2.5</v>
      </c>
      <c r="P523" s="69">
        <v>6.28</v>
      </c>
      <c r="Q523" s="87">
        <v>6.9</v>
      </c>
      <c r="R523" s="130">
        <v>33.5</v>
      </c>
      <c r="S523" s="87">
        <v>0.7</v>
      </c>
      <c r="T523" s="69">
        <v>4.04</v>
      </c>
      <c r="U523" s="69">
        <f>T523-S523</f>
        <v>3.34</v>
      </c>
      <c r="V523" s="69">
        <v>0</v>
      </c>
      <c r="W523" s="87">
        <v>24.5</v>
      </c>
      <c r="X523" s="69">
        <f>S523+U523+V523+W523</f>
        <v>28.54</v>
      </c>
      <c r="Y523" s="81">
        <f t="shared" si="15"/>
        <v>96.201814058956913</v>
      </c>
      <c r="Z523" s="88">
        <f>100*(I523-S523)/I523</f>
        <v>96.698113207547166</v>
      </c>
      <c r="AA523" s="90">
        <f>(J523-T523)/J523*100</f>
        <v>91.621733720447949</v>
      </c>
      <c r="AB523" s="90"/>
    </row>
    <row r="524" spans="2:28">
      <c r="B524" s="73">
        <v>43715</v>
      </c>
      <c r="C524" s="69">
        <v>11.4</v>
      </c>
      <c r="D524" s="96"/>
      <c r="E524" s="74">
        <v>2200.63</v>
      </c>
      <c r="F524" s="88"/>
      <c r="G524" s="93"/>
      <c r="H524" s="74">
        <v>968</v>
      </c>
      <c r="I524" s="87"/>
      <c r="J524" s="69"/>
      <c r="K524" s="77"/>
      <c r="L524" s="69"/>
      <c r="M524" s="69"/>
      <c r="N524" s="69"/>
      <c r="O524" s="77">
        <v>3.55</v>
      </c>
      <c r="P524" s="69"/>
      <c r="Q524" s="87"/>
      <c r="R524" s="130">
        <v>34.6</v>
      </c>
      <c r="S524" s="87">
        <v>0.4</v>
      </c>
      <c r="T524" s="69"/>
      <c r="U524" s="69"/>
      <c r="V524" s="87"/>
      <c r="W524" s="87"/>
      <c r="X524" s="69"/>
      <c r="Y524" s="81">
        <f t="shared" si="15"/>
        <v>96.425619834710744</v>
      </c>
      <c r="Z524" s="88"/>
      <c r="AA524" s="90"/>
      <c r="AB524" s="90"/>
    </row>
    <row r="525" spans="2:28">
      <c r="B525" s="73">
        <v>43716</v>
      </c>
      <c r="C525" s="69">
        <v>11.4</v>
      </c>
      <c r="D525" s="96"/>
      <c r="E525" s="74">
        <v>2272.56</v>
      </c>
      <c r="F525" s="88"/>
      <c r="G525" s="93"/>
      <c r="H525" s="74">
        <v>637</v>
      </c>
      <c r="I525" s="87"/>
      <c r="J525" s="69"/>
      <c r="K525" s="77"/>
      <c r="L525" s="69"/>
      <c r="M525" s="69"/>
      <c r="N525" s="69"/>
      <c r="O525" s="77">
        <v>3.4</v>
      </c>
      <c r="P525" s="69"/>
      <c r="Q525" s="87"/>
      <c r="R525" s="130">
        <v>36.4</v>
      </c>
      <c r="S525" s="87">
        <v>0.4</v>
      </c>
      <c r="T525" s="69"/>
      <c r="U525" s="69"/>
      <c r="V525" s="87"/>
      <c r="W525" s="87"/>
      <c r="X525" s="69"/>
      <c r="Y525" s="81">
        <f t="shared" si="15"/>
        <v>94.285714285714278</v>
      </c>
      <c r="Z525" s="88"/>
      <c r="AA525" s="90"/>
      <c r="AB525" s="90"/>
    </row>
    <row r="526" spans="2:28">
      <c r="B526" s="73">
        <v>43717</v>
      </c>
      <c r="C526" s="69">
        <v>11.4</v>
      </c>
      <c r="D526" s="96">
        <v>7.4</v>
      </c>
      <c r="E526" s="74">
        <v>2317.5300000000002</v>
      </c>
      <c r="F526" s="88">
        <v>5.76</v>
      </c>
      <c r="G526" s="93">
        <v>31.64</v>
      </c>
      <c r="H526" s="74">
        <v>575</v>
      </c>
      <c r="I526" s="87">
        <v>16.2</v>
      </c>
      <c r="J526" s="69">
        <v>37.76</v>
      </c>
      <c r="K526" s="77">
        <f>J526-I526</f>
        <v>21.56</v>
      </c>
      <c r="L526" s="69">
        <v>0</v>
      </c>
      <c r="M526" s="69">
        <v>0</v>
      </c>
      <c r="N526" s="69">
        <f>I526+K526+L526+M526</f>
        <v>37.76</v>
      </c>
      <c r="O526" s="77">
        <v>2.9</v>
      </c>
      <c r="P526" s="69">
        <v>4.1100000000000003</v>
      </c>
      <c r="Q526" s="69">
        <v>7</v>
      </c>
      <c r="R526" s="130">
        <v>32.200000000000003</v>
      </c>
      <c r="S526" s="87">
        <v>0.3</v>
      </c>
      <c r="T526" s="69">
        <v>4.49</v>
      </c>
      <c r="U526" s="69">
        <f>T526-S526</f>
        <v>4.1900000000000004</v>
      </c>
      <c r="V526" s="69">
        <v>0</v>
      </c>
      <c r="W526" s="69">
        <v>17.36</v>
      </c>
      <c r="X526" s="69">
        <f>S526+U526+V526+W526</f>
        <v>21.85</v>
      </c>
      <c r="Y526" s="81">
        <f t="shared" si="15"/>
        <v>94.399999999999991</v>
      </c>
      <c r="Z526" s="88">
        <f>100*(I526-S526)/I526</f>
        <v>98.148148148148138</v>
      </c>
      <c r="AA526" s="90">
        <f>(J526-T526)/J526*100</f>
        <v>88.109110169491515</v>
      </c>
      <c r="AB526" s="90"/>
    </row>
    <row r="527" spans="2:28">
      <c r="B527" s="73">
        <v>43718</v>
      </c>
      <c r="C527" s="69">
        <v>11.4</v>
      </c>
      <c r="D527" s="96"/>
      <c r="E527" s="74">
        <v>2208.3000000000002</v>
      </c>
      <c r="F527" s="88"/>
      <c r="G527" s="93">
        <v>39.42</v>
      </c>
      <c r="H527" s="74">
        <v>689</v>
      </c>
      <c r="I527" s="87">
        <v>14.1</v>
      </c>
      <c r="J527" s="69"/>
      <c r="K527" s="77"/>
      <c r="L527" s="69"/>
      <c r="M527" s="69"/>
      <c r="N527" s="69"/>
      <c r="O527" s="77">
        <v>3.8</v>
      </c>
      <c r="P527" s="69"/>
      <c r="Q527" s="87"/>
      <c r="R527" s="130">
        <v>33.299999999999997</v>
      </c>
      <c r="S527" s="69">
        <v>2</v>
      </c>
      <c r="T527" s="69"/>
      <c r="U527" s="69"/>
      <c r="V527" s="69"/>
      <c r="W527" s="69"/>
      <c r="X527" s="69"/>
      <c r="Y527" s="81">
        <f t="shared" si="15"/>
        <v>95.166908563134996</v>
      </c>
      <c r="Z527" s="88">
        <f>100*(I527-S527)/I527</f>
        <v>85.815602836879435</v>
      </c>
      <c r="AA527" s="90"/>
      <c r="AB527" s="90"/>
    </row>
    <row r="528" spans="2:28">
      <c r="B528" s="73">
        <v>43719</v>
      </c>
      <c r="C528" s="69">
        <v>11.4</v>
      </c>
      <c r="D528" s="96"/>
      <c r="E528" s="74">
        <v>2273.1999999999998</v>
      </c>
      <c r="F528" s="88">
        <v>3.6</v>
      </c>
      <c r="G528" s="93">
        <v>75.510000000000005</v>
      </c>
      <c r="H528" s="74">
        <v>441</v>
      </c>
      <c r="I528" s="87">
        <v>14.4</v>
      </c>
      <c r="J528" s="69">
        <v>25.8</v>
      </c>
      <c r="K528" s="77">
        <f>J528-I528</f>
        <v>11.4</v>
      </c>
      <c r="L528" s="69"/>
      <c r="M528" s="69"/>
      <c r="N528" s="69"/>
      <c r="O528" s="77">
        <v>3.5999999999999996</v>
      </c>
      <c r="P528" s="69">
        <v>3.2</v>
      </c>
      <c r="Q528" s="87">
        <v>7.1</v>
      </c>
      <c r="R528" s="130">
        <v>32.4</v>
      </c>
      <c r="S528" s="87">
        <v>0.3</v>
      </c>
      <c r="T528" s="69">
        <v>3.16</v>
      </c>
      <c r="U528" s="69">
        <f>T528-S528</f>
        <v>2.8600000000000003</v>
      </c>
      <c r="V528" s="69">
        <v>0</v>
      </c>
      <c r="W528" s="69">
        <v>18.260000000000002</v>
      </c>
      <c r="X528" s="69">
        <f>S528+U528+V528+W528</f>
        <v>21.42</v>
      </c>
      <c r="Y528" s="81">
        <f t="shared" si="15"/>
        <v>92.65306122448979</v>
      </c>
      <c r="Z528" s="88">
        <f>100*(I528-S528)/I528</f>
        <v>97.916666666666657</v>
      </c>
      <c r="AA528" s="90">
        <f>(J528-T528)/J528*100</f>
        <v>87.751937984496124</v>
      </c>
      <c r="AB528" s="90"/>
    </row>
    <row r="529" spans="2:28">
      <c r="B529" s="73">
        <v>43720</v>
      </c>
      <c r="C529" s="69">
        <v>11.4</v>
      </c>
      <c r="D529" s="96"/>
      <c r="E529" s="74">
        <v>2173.2800000000002</v>
      </c>
      <c r="F529" s="88"/>
      <c r="G529" s="93">
        <v>62.65</v>
      </c>
      <c r="H529" s="74">
        <v>445</v>
      </c>
      <c r="I529" s="87">
        <v>15.8</v>
      </c>
      <c r="J529" s="69"/>
      <c r="K529" s="77"/>
      <c r="L529" s="69">
        <v>0</v>
      </c>
      <c r="M529" s="69">
        <v>0.1</v>
      </c>
      <c r="N529" s="69"/>
      <c r="O529" s="77">
        <v>2.75</v>
      </c>
      <c r="P529" s="69"/>
      <c r="Q529" s="87"/>
      <c r="R529" s="130">
        <v>35.4</v>
      </c>
      <c r="S529" s="87">
        <v>0.4</v>
      </c>
      <c r="T529" s="69"/>
      <c r="U529" s="69"/>
      <c r="V529" s="69"/>
      <c r="W529" s="69"/>
      <c r="X529" s="69"/>
      <c r="Y529" s="81">
        <f t="shared" si="15"/>
        <v>92.044943820224717</v>
      </c>
      <c r="Z529" s="88">
        <f>100*(I529-S529)/I529</f>
        <v>97.468354430379748</v>
      </c>
      <c r="AA529" s="90"/>
      <c r="AB529" s="90"/>
    </row>
    <row r="530" spans="2:28">
      <c r="B530" s="73">
        <v>43721</v>
      </c>
      <c r="C530" s="69">
        <v>11.4</v>
      </c>
      <c r="D530" s="96"/>
      <c r="E530" s="33">
        <v>1704.32</v>
      </c>
      <c r="F530" s="88">
        <v>6.89</v>
      </c>
      <c r="G530" s="93">
        <v>40.49</v>
      </c>
      <c r="H530" s="74">
        <v>419</v>
      </c>
      <c r="I530" s="87">
        <v>22.8</v>
      </c>
      <c r="J530" s="69">
        <v>39.83</v>
      </c>
      <c r="K530" s="77">
        <f>J530-I530</f>
        <v>17.029999999999998</v>
      </c>
      <c r="L530" s="69"/>
      <c r="M530" s="69"/>
      <c r="N530" s="69"/>
      <c r="O530" s="77">
        <v>2.5999999999999996</v>
      </c>
      <c r="P530" s="69">
        <v>0</v>
      </c>
      <c r="Q530" s="87">
        <v>7.3</v>
      </c>
      <c r="R530" s="130">
        <v>32.5</v>
      </c>
      <c r="S530" s="87">
        <v>0.4</v>
      </c>
      <c r="T530" s="69">
        <v>3.39</v>
      </c>
      <c r="U530" s="69">
        <f>T530-S530</f>
        <v>2.99</v>
      </c>
      <c r="V530" s="69">
        <v>0</v>
      </c>
      <c r="W530" s="69">
        <v>23.75</v>
      </c>
      <c r="X530" s="69">
        <f>S530+U530+V530+W530</f>
        <v>27.14</v>
      </c>
      <c r="Y530" s="81">
        <f t="shared" si="15"/>
        <v>92.243436754176614</v>
      </c>
      <c r="Z530" s="88">
        <f>100*(I530-S530)/I530</f>
        <v>98.245614035087712</v>
      </c>
      <c r="AA530" s="90">
        <f>(J530-T530)/J530*100</f>
        <v>91.488827516947026</v>
      </c>
      <c r="AB530" s="90"/>
    </row>
    <row r="531" spans="2:28">
      <c r="B531" s="73">
        <v>43722</v>
      </c>
      <c r="C531" s="69">
        <v>11.4</v>
      </c>
      <c r="D531" s="96"/>
      <c r="E531" s="33">
        <v>1411.29</v>
      </c>
      <c r="F531" s="88"/>
      <c r="G531" s="93"/>
      <c r="H531" s="74">
        <v>615</v>
      </c>
      <c r="I531" s="87"/>
      <c r="J531" s="69"/>
      <c r="K531" s="77"/>
      <c r="L531" s="69"/>
      <c r="M531" s="69"/>
      <c r="N531" s="69"/>
      <c r="O531" s="77">
        <v>3.9</v>
      </c>
      <c r="P531" s="69"/>
      <c r="Q531" s="87"/>
      <c r="R531" s="130">
        <v>32.5</v>
      </c>
      <c r="S531" s="87">
        <v>0.2</v>
      </c>
      <c r="T531" s="69"/>
      <c r="U531" s="69"/>
      <c r="V531" s="69"/>
      <c r="W531" s="69"/>
      <c r="X531" s="69"/>
      <c r="Y531" s="81">
        <f t="shared" si="15"/>
        <v>94.715447154471548</v>
      </c>
      <c r="Z531" s="88"/>
      <c r="AA531" s="90"/>
      <c r="AB531" s="90"/>
    </row>
    <row r="532" spans="2:28">
      <c r="B532" s="73">
        <v>43723</v>
      </c>
      <c r="C532" s="69">
        <v>11.4</v>
      </c>
      <c r="D532" s="96"/>
      <c r="E532" s="33">
        <v>1255.3800000000001</v>
      </c>
      <c r="F532" s="88"/>
      <c r="G532" s="93"/>
      <c r="H532" s="33">
        <v>826</v>
      </c>
      <c r="I532" s="87"/>
      <c r="J532" s="69"/>
      <c r="K532" s="77"/>
      <c r="L532" s="69"/>
      <c r="M532" s="69"/>
      <c r="N532" s="69"/>
      <c r="O532" s="77">
        <v>3.05</v>
      </c>
      <c r="P532" s="69"/>
      <c r="Q532" s="87"/>
      <c r="R532" s="130">
        <v>33.4</v>
      </c>
      <c r="S532" s="87">
        <v>0.3</v>
      </c>
      <c r="T532" s="69"/>
      <c r="U532" s="69"/>
      <c r="V532" s="69"/>
      <c r="W532" s="69"/>
      <c r="X532" s="69"/>
      <c r="Y532" s="81">
        <f t="shared" si="15"/>
        <v>95.956416464891049</v>
      </c>
      <c r="Z532" s="88"/>
      <c r="AA532" s="90"/>
      <c r="AB532" s="90"/>
    </row>
    <row r="533" spans="2:28">
      <c r="B533" s="73">
        <v>43724</v>
      </c>
      <c r="C533" s="69">
        <v>11.4</v>
      </c>
      <c r="D533" s="96">
        <v>8.4</v>
      </c>
      <c r="E533" s="33">
        <v>1160.3900000000001</v>
      </c>
      <c r="F533" s="88">
        <v>4.47</v>
      </c>
      <c r="G533" s="93">
        <v>66.930000000000007</v>
      </c>
      <c r="H533" s="33">
        <v>664</v>
      </c>
      <c r="I533" s="87">
        <v>11.1</v>
      </c>
      <c r="J533" s="69">
        <v>40.74</v>
      </c>
      <c r="K533" s="77">
        <f>J533-I533</f>
        <v>29.64</v>
      </c>
      <c r="L533" s="69">
        <v>0</v>
      </c>
      <c r="M533" s="69">
        <v>0.11</v>
      </c>
      <c r="N533" s="69">
        <f>I533+K533+L533+M533</f>
        <v>40.85</v>
      </c>
      <c r="O533" s="77">
        <v>3.05</v>
      </c>
      <c r="P533" s="69">
        <v>0</v>
      </c>
      <c r="Q533" s="87">
        <v>8.1</v>
      </c>
      <c r="R533" s="130">
        <v>34.9</v>
      </c>
      <c r="S533" s="87">
        <v>0.3</v>
      </c>
      <c r="T533" s="69">
        <v>3.72</v>
      </c>
      <c r="U533" s="69">
        <f>T533-S533</f>
        <v>3.4200000000000004</v>
      </c>
      <c r="V533" s="69">
        <v>0</v>
      </c>
      <c r="W533" s="69">
        <v>24.34</v>
      </c>
      <c r="X533" s="69">
        <f>S533+U533+V533+W533</f>
        <v>28.06</v>
      </c>
      <c r="Y533" s="81">
        <f t="shared" si="15"/>
        <v>94.743975903614469</v>
      </c>
      <c r="Z533" s="88">
        <f>100*(I533-S533)/I533</f>
        <v>97.297297297297305</v>
      </c>
      <c r="AA533" s="90">
        <f>(J533-T533)/J533*100</f>
        <v>90.86892488954345</v>
      </c>
      <c r="AB533" s="90"/>
    </row>
    <row r="534" spans="2:28">
      <c r="B534" s="73">
        <v>43725</v>
      </c>
      <c r="C534" s="69">
        <v>11.4</v>
      </c>
      <c r="D534" s="96"/>
      <c r="E534" s="33">
        <v>1098.1300000000001</v>
      </c>
      <c r="F534" s="88"/>
      <c r="G534" s="93">
        <v>43.35</v>
      </c>
      <c r="H534" s="33">
        <v>760</v>
      </c>
      <c r="I534" s="87">
        <v>20.2</v>
      </c>
      <c r="J534" s="69"/>
      <c r="K534" s="77"/>
      <c r="L534" s="69"/>
      <c r="M534" s="69"/>
      <c r="N534" s="69"/>
      <c r="O534" s="77">
        <v>2.5499999999999998</v>
      </c>
      <c r="P534" s="69"/>
      <c r="Q534" s="87"/>
      <c r="R534" s="130">
        <v>34</v>
      </c>
      <c r="S534" s="87">
        <v>0.7</v>
      </c>
      <c r="T534" s="69"/>
      <c r="U534" s="69"/>
      <c r="V534" s="69"/>
      <c r="W534" s="69"/>
      <c r="X534" s="69"/>
      <c r="Y534" s="81">
        <f t="shared" si="15"/>
        <v>95.526315789473685</v>
      </c>
      <c r="Z534" s="88">
        <f>100*(I534-S534)/I534</f>
        <v>96.534653465346537</v>
      </c>
      <c r="AA534" s="90"/>
      <c r="AB534" s="90"/>
    </row>
    <row r="535" spans="2:28">
      <c r="B535" s="73">
        <v>43726</v>
      </c>
      <c r="C535" s="69">
        <v>11.4</v>
      </c>
      <c r="D535" s="96"/>
      <c r="E535" s="33">
        <v>1043.9000000000001</v>
      </c>
      <c r="F535" s="88">
        <v>17.420000000000002</v>
      </c>
      <c r="G535" s="93">
        <v>78.47</v>
      </c>
      <c r="H535" s="33">
        <v>720</v>
      </c>
      <c r="I535" s="87">
        <v>14.3</v>
      </c>
      <c r="J535" s="69">
        <v>43.73</v>
      </c>
      <c r="K535" s="77">
        <f>J535-I535</f>
        <v>29.429999999999996</v>
      </c>
      <c r="L535" s="69"/>
      <c r="M535" s="69"/>
      <c r="N535" s="69"/>
      <c r="O535" s="77">
        <v>3</v>
      </c>
      <c r="P535" s="69">
        <v>0</v>
      </c>
      <c r="Q535" s="87">
        <v>6.9</v>
      </c>
      <c r="R535" s="130">
        <v>31.4</v>
      </c>
      <c r="S535" s="87">
        <v>1.3</v>
      </c>
      <c r="T535" s="69">
        <v>4.88</v>
      </c>
      <c r="U535" s="69">
        <f>T535-S535</f>
        <v>3.58</v>
      </c>
      <c r="V535" s="69">
        <v>0</v>
      </c>
      <c r="W535" s="69">
        <v>22.21</v>
      </c>
      <c r="X535" s="69">
        <f>S535+U535+V535+W535</f>
        <v>27.09</v>
      </c>
      <c r="Y535" s="81">
        <f t="shared" si="15"/>
        <v>95.6388888888889</v>
      </c>
      <c r="Z535" s="88">
        <f>100*(I535-S535)/I535</f>
        <v>90.909090909090907</v>
      </c>
      <c r="AA535" s="90">
        <f>(J535-T535)/J535*100</f>
        <v>88.840612851589299</v>
      </c>
      <c r="AB535" s="90"/>
    </row>
    <row r="536" spans="2:28">
      <c r="B536" s="73">
        <v>43727</v>
      </c>
      <c r="C536" s="69">
        <v>11.4</v>
      </c>
      <c r="D536" s="96"/>
      <c r="E536" s="33">
        <v>935.923</v>
      </c>
      <c r="F536" s="88"/>
      <c r="G536" s="93">
        <v>76.650000000000006</v>
      </c>
      <c r="H536" s="33">
        <v>720</v>
      </c>
      <c r="I536" s="87">
        <v>23.9</v>
      </c>
      <c r="J536" s="69"/>
      <c r="K536" s="77"/>
      <c r="L536" s="69">
        <v>0</v>
      </c>
      <c r="M536" s="69">
        <v>0</v>
      </c>
      <c r="N536" s="69"/>
      <c r="O536" s="96">
        <v>5.4</v>
      </c>
      <c r="Q536" s="87"/>
      <c r="R536" s="130">
        <v>34.4</v>
      </c>
      <c r="S536" s="87">
        <v>2.5</v>
      </c>
      <c r="U536" s="69"/>
      <c r="V536" s="87"/>
      <c r="W536" s="87"/>
      <c r="X536" s="69"/>
      <c r="Y536" s="81">
        <f t="shared" si="15"/>
        <v>95.222222222222229</v>
      </c>
      <c r="Z536" s="88">
        <f>100*(I536-S536)/I536</f>
        <v>89.539748953974907</v>
      </c>
      <c r="AA536" s="90"/>
      <c r="AB536" s="90"/>
    </row>
    <row r="537" spans="2:28">
      <c r="B537" s="73">
        <v>43728</v>
      </c>
      <c r="C537" s="69">
        <v>11.4</v>
      </c>
      <c r="D537" s="96"/>
      <c r="E537" s="33">
        <v>886.17</v>
      </c>
      <c r="F537" s="88">
        <v>26.81</v>
      </c>
      <c r="G537" s="93">
        <v>182.41</v>
      </c>
      <c r="H537" s="33">
        <v>707</v>
      </c>
      <c r="I537" s="87">
        <v>29.7</v>
      </c>
      <c r="J537" s="69">
        <v>51.71</v>
      </c>
      <c r="K537" s="77">
        <f>J537-I537</f>
        <v>22.01</v>
      </c>
      <c r="L537" s="69"/>
      <c r="M537" s="69"/>
      <c r="N537" s="69"/>
      <c r="O537" s="96">
        <v>3.15</v>
      </c>
      <c r="P537" s="69">
        <v>1.54</v>
      </c>
      <c r="Q537" s="87">
        <v>6.8</v>
      </c>
      <c r="R537" s="130">
        <v>29.9</v>
      </c>
      <c r="S537" s="87">
        <v>2.5</v>
      </c>
      <c r="T537" s="69">
        <v>7.2</v>
      </c>
      <c r="U537" s="69">
        <f>T537-S537</f>
        <v>4.7</v>
      </c>
      <c r="V537" s="69">
        <v>0</v>
      </c>
      <c r="W537" s="69">
        <v>21.91</v>
      </c>
      <c r="X537" s="69">
        <f>S537+U537+V537+W537</f>
        <v>29.11</v>
      </c>
      <c r="Y537" s="81">
        <f t="shared" si="15"/>
        <v>95.770862800565766</v>
      </c>
      <c r="Z537" s="88">
        <f>100*(I537-S537)/I537</f>
        <v>91.582491582491585</v>
      </c>
      <c r="AA537" s="90">
        <f>(J537-T537)/J537*100</f>
        <v>86.076194159736986</v>
      </c>
      <c r="AB537" s="90"/>
    </row>
    <row r="538" spans="2:28">
      <c r="B538" s="73">
        <v>43729</v>
      </c>
      <c r="C538" s="69">
        <v>11.4</v>
      </c>
      <c r="D538" s="96"/>
      <c r="E538" s="74">
        <v>825.96799999999996</v>
      </c>
      <c r="F538" s="88"/>
      <c r="G538" s="93"/>
      <c r="H538" s="33">
        <v>852</v>
      </c>
      <c r="I538" s="87"/>
      <c r="J538" s="69"/>
      <c r="K538" s="77"/>
      <c r="L538" s="69"/>
      <c r="M538" s="69"/>
      <c r="N538" s="69"/>
      <c r="O538" s="96">
        <v>2.5</v>
      </c>
      <c r="P538" s="69"/>
      <c r="Q538" s="87"/>
      <c r="R538" s="130">
        <v>41.7</v>
      </c>
      <c r="S538" s="87">
        <v>2.4</v>
      </c>
      <c r="T538" s="69"/>
      <c r="U538" s="69"/>
      <c r="V538" s="69"/>
      <c r="W538" s="69"/>
      <c r="X538" s="69"/>
      <c r="Y538" s="81">
        <f t="shared" si="15"/>
        <v>95.105633802816897</v>
      </c>
      <c r="Z538" s="88"/>
      <c r="AA538" s="90"/>
      <c r="AB538" s="90"/>
    </row>
    <row r="539" spans="2:28">
      <c r="B539" s="73">
        <v>43730</v>
      </c>
      <c r="C539" s="69">
        <v>11.4</v>
      </c>
      <c r="D539" s="96"/>
      <c r="E539" s="74">
        <v>727.24699999999996</v>
      </c>
      <c r="F539" s="88"/>
      <c r="G539" s="93"/>
      <c r="H539" s="33">
        <v>800</v>
      </c>
      <c r="I539" s="87"/>
      <c r="J539" s="69"/>
      <c r="K539" s="77"/>
      <c r="L539" s="69"/>
      <c r="M539" s="69"/>
      <c r="N539" s="69"/>
      <c r="O539" s="96">
        <v>3.0999999999999996</v>
      </c>
      <c r="P539" s="69"/>
      <c r="Q539" s="87"/>
      <c r="R539" s="130">
        <v>37.1</v>
      </c>
      <c r="S539" s="87">
        <v>1.1000000000000001</v>
      </c>
      <c r="T539" s="69"/>
      <c r="U539" s="69"/>
      <c r="V539" s="69"/>
      <c r="W539" s="69"/>
      <c r="X539" s="69"/>
      <c r="Y539" s="81">
        <f t="shared" si="15"/>
        <v>95.362499999999997</v>
      </c>
      <c r="Z539" s="88"/>
      <c r="AA539" s="90"/>
      <c r="AB539" s="90"/>
    </row>
    <row r="540" spans="2:28">
      <c r="B540" s="73">
        <v>43731</v>
      </c>
      <c r="C540" s="69">
        <v>11.4</v>
      </c>
      <c r="D540" s="96">
        <v>8.1999999999999993</v>
      </c>
      <c r="E540" s="74">
        <v>657.38</v>
      </c>
      <c r="F540" s="88">
        <v>11.37</v>
      </c>
      <c r="G540" s="93">
        <v>49.75</v>
      </c>
      <c r="H540" s="33">
        <v>847</v>
      </c>
      <c r="I540" s="87">
        <v>36.4</v>
      </c>
      <c r="J540" s="69">
        <v>64.88</v>
      </c>
      <c r="K540" s="77">
        <f>J540-I540</f>
        <v>28.479999999999997</v>
      </c>
      <c r="L540" s="69">
        <v>0</v>
      </c>
      <c r="M540" s="69">
        <v>0</v>
      </c>
      <c r="N540" s="69">
        <f>I540+K540+L540+M540</f>
        <v>64.88</v>
      </c>
      <c r="O540" s="96">
        <v>3.6</v>
      </c>
      <c r="P540" s="69">
        <v>0</v>
      </c>
      <c r="Q540" s="69">
        <v>7.1</v>
      </c>
      <c r="R540" s="130">
        <v>44.4</v>
      </c>
      <c r="S540" s="87">
        <v>4.2</v>
      </c>
      <c r="T540" s="128">
        <v>8.7899999999999991</v>
      </c>
      <c r="U540" s="69">
        <f>T540-S540</f>
        <v>4.589999999999999</v>
      </c>
      <c r="V540" s="69">
        <v>0</v>
      </c>
      <c r="W540" s="69">
        <v>20.39</v>
      </c>
      <c r="X540" s="69">
        <f>S540+U540+V540+W540</f>
        <v>29.18</v>
      </c>
      <c r="Y540" s="81">
        <f t="shared" si="15"/>
        <v>94.757969303423849</v>
      </c>
      <c r="Z540" s="88">
        <f>100*(I540-S540)/I540</f>
        <v>88.461538461538453</v>
      </c>
      <c r="AA540" s="90">
        <f>(J540-T540)/J540*100</f>
        <v>86.451911220715175</v>
      </c>
      <c r="AB540" s="90"/>
    </row>
    <row r="541" spans="2:28">
      <c r="B541" s="73">
        <v>43732</v>
      </c>
      <c r="C541" s="69">
        <v>11.4</v>
      </c>
      <c r="D541" s="96"/>
      <c r="E541" s="74">
        <v>650.12</v>
      </c>
      <c r="F541" s="88"/>
      <c r="G541" s="93">
        <v>80.94</v>
      </c>
      <c r="H541" s="33">
        <v>979</v>
      </c>
      <c r="I541" s="87">
        <v>28.9</v>
      </c>
      <c r="J541" s="69"/>
      <c r="K541" s="77"/>
      <c r="L541" s="69"/>
      <c r="M541" s="69"/>
      <c r="N541" s="69"/>
      <c r="O541" s="96">
        <v>2.35</v>
      </c>
      <c r="P541" s="69"/>
      <c r="Q541" s="87"/>
      <c r="R541" s="130">
        <v>42.1</v>
      </c>
      <c r="S541" s="87">
        <v>10.6</v>
      </c>
      <c r="T541" s="69"/>
      <c r="U541" s="69"/>
      <c r="V541" s="69"/>
      <c r="W541" s="69"/>
      <c r="X541" s="69"/>
      <c r="Y541" s="81">
        <f t="shared" si="15"/>
        <v>95.699693564862102</v>
      </c>
      <c r="Z541" s="88">
        <f>100*(I541-S541)/I541</f>
        <v>63.321799307958472</v>
      </c>
      <c r="AA541" s="90"/>
      <c r="AB541" s="90"/>
    </row>
    <row r="542" spans="2:28">
      <c r="B542" s="73">
        <v>43733</v>
      </c>
      <c r="C542" s="69">
        <v>11.4</v>
      </c>
      <c r="D542" s="96"/>
      <c r="E542" s="74">
        <v>605.70600000000002</v>
      </c>
      <c r="F542" s="88">
        <v>9.69</v>
      </c>
      <c r="G542" s="93">
        <v>53.85</v>
      </c>
      <c r="H542" s="33">
        <v>824</v>
      </c>
      <c r="I542" s="69">
        <v>30</v>
      </c>
      <c r="J542" s="69">
        <v>52.7</v>
      </c>
      <c r="K542" s="77">
        <f>J542-I542</f>
        <v>22.700000000000003</v>
      </c>
      <c r="L542" s="69"/>
      <c r="M542" s="69"/>
      <c r="N542" s="69"/>
      <c r="O542" s="96">
        <v>4.4000000000000004</v>
      </c>
      <c r="P542" s="69">
        <v>0</v>
      </c>
      <c r="Q542" s="87">
        <v>7.2</v>
      </c>
      <c r="R542" s="130">
        <v>41.7</v>
      </c>
      <c r="S542" s="87">
        <v>13.8</v>
      </c>
      <c r="T542" s="69">
        <v>15.3</v>
      </c>
      <c r="U542" s="69">
        <f>T542-S542</f>
        <v>1.5</v>
      </c>
      <c r="V542" s="69">
        <v>0</v>
      </c>
      <c r="W542" s="69">
        <v>19.09</v>
      </c>
      <c r="X542" s="69">
        <f>S542+U542+V542+W542</f>
        <v>34.39</v>
      </c>
      <c r="Y542" s="81">
        <f t="shared" si="15"/>
        <v>94.939320388349515</v>
      </c>
      <c r="Z542" s="88">
        <f>100*(I542-S542)/I542</f>
        <v>54</v>
      </c>
      <c r="AA542" s="90">
        <f>(J542-T542)/J542*100</f>
        <v>70.967741935483872</v>
      </c>
      <c r="AB542" s="90"/>
    </row>
    <row r="543" spans="2:28">
      <c r="B543" s="73">
        <v>43734</v>
      </c>
      <c r="C543" s="69">
        <v>11.4</v>
      </c>
      <c r="D543" s="96"/>
      <c r="E543" s="74">
        <v>622.38900000000001</v>
      </c>
      <c r="F543" s="88"/>
      <c r="G543" s="93">
        <v>83.5</v>
      </c>
      <c r="H543" s="74">
        <v>720</v>
      </c>
      <c r="I543" s="87">
        <v>32.799999999999997</v>
      </c>
      <c r="J543" s="69"/>
      <c r="K543" s="77"/>
      <c r="L543" s="69">
        <v>0</v>
      </c>
      <c r="M543" s="69">
        <v>7.0000000000000007E-2</v>
      </c>
      <c r="N543" s="69"/>
      <c r="O543" s="96">
        <v>3.25</v>
      </c>
      <c r="P543" s="69"/>
      <c r="Q543" s="87"/>
      <c r="R543" s="130">
        <v>40.700000000000003</v>
      </c>
      <c r="S543" s="87">
        <v>10.1</v>
      </c>
      <c r="U543" s="69"/>
      <c r="V543" s="69"/>
      <c r="W543" s="69"/>
      <c r="X543" s="69"/>
      <c r="Y543" s="81">
        <f t="shared" ref="Y543:Y606" si="16">(H543-R543)/H543*100</f>
        <v>94.347222222222214</v>
      </c>
      <c r="Z543" s="88">
        <f>100*(I543-S543)/I543</f>
        <v>69.207317073170728</v>
      </c>
      <c r="AA543" s="90"/>
      <c r="AB543" s="90"/>
    </row>
    <row r="544" spans="2:28">
      <c r="B544" s="73">
        <v>43735</v>
      </c>
      <c r="C544" s="69">
        <v>11.4</v>
      </c>
      <c r="D544" s="96"/>
      <c r="E544" s="74">
        <v>668.447</v>
      </c>
      <c r="F544" s="88"/>
      <c r="G544" s="93">
        <v>59.1</v>
      </c>
      <c r="H544" s="74">
        <v>755</v>
      </c>
      <c r="I544" s="87">
        <v>29.8</v>
      </c>
      <c r="J544" s="69">
        <v>47.85</v>
      </c>
      <c r="K544" s="77">
        <f>J544-I544</f>
        <v>18.05</v>
      </c>
      <c r="L544" s="69"/>
      <c r="M544" s="69"/>
      <c r="N544" s="69"/>
      <c r="O544" s="77">
        <v>3.3</v>
      </c>
      <c r="P544" s="69">
        <v>1.29</v>
      </c>
      <c r="Q544" s="87">
        <v>8.4</v>
      </c>
      <c r="R544" s="130">
        <v>41.4</v>
      </c>
      <c r="S544" s="87">
        <v>8.6</v>
      </c>
      <c r="T544" s="69">
        <v>12.08</v>
      </c>
      <c r="U544" s="69">
        <f>T544-S544</f>
        <v>3.4800000000000004</v>
      </c>
      <c r="V544" s="69">
        <v>0</v>
      </c>
      <c r="W544" s="69">
        <v>21.71</v>
      </c>
      <c r="X544" s="69">
        <f>S544+U544+V544+W544</f>
        <v>33.79</v>
      </c>
      <c r="Y544" s="81">
        <f t="shared" si="16"/>
        <v>94.516556291390728</v>
      </c>
      <c r="Z544" s="88">
        <f>100*(I544-S544)/I544</f>
        <v>71.140939597315452</v>
      </c>
      <c r="AA544" s="90">
        <f>(J544-T544)/J544*100</f>
        <v>74.754440961337522</v>
      </c>
      <c r="AB544" s="90"/>
    </row>
    <row r="545" spans="2:28">
      <c r="B545" s="73">
        <v>43736</v>
      </c>
      <c r="C545" s="69">
        <v>11.4</v>
      </c>
      <c r="D545" s="96"/>
      <c r="E545" s="74">
        <v>621.31100000000004</v>
      </c>
      <c r="F545" s="88">
        <v>5.91</v>
      </c>
      <c r="G545" s="93"/>
      <c r="H545" s="74">
        <v>628</v>
      </c>
      <c r="I545" s="87"/>
      <c r="J545" s="69"/>
      <c r="K545" s="77"/>
      <c r="L545" s="69"/>
      <c r="M545" s="69"/>
      <c r="N545" s="69"/>
      <c r="O545" s="77">
        <v>2.75</v>
      </c>
      <c r="P545" s="69"/>
      <c r="Q545" s="87"/>
      <c r="R545" s="130">
        <v>39.6</v>
      </c>
      <c r="S545" s="87">
        <v>2.5</v>
      </c>
      <c r="T545" s="69"/>
      <c r="U545" s="69"/>
      <c r="V545" s="69"/>
      <c r="W545" s="69"/>
      <c r="X545" s="69"/>
      <c r="Y545" s="81">
        <f t="shared" si="16"/>
        <v>93.69426751592357</v>
      </c>
      <c r="Z545" s="88"/>
      <c r="AA545" s="90"/>
      <c r="AB545" s="90"/>
    </row>
    <row r="546" spans="2:28">
      <c r="B546" s="73">
        <v>43737</v>
      </c>
      <c r="C546" s="69">
        <v>11.4</v>
      </c>
      <c r="D546" s="96"/>
      <c r="E546" s="74">
        <v>687.43299999999999</v>
      </c>
      <c r="F546" s="88"/>
      <c r="G546" s="93"/>
      <c r="H546" s="74">
        <v>816</v>
      </c>
      <c r="I546" s="87"/>
      <c r="J546" s="69"/>
      <c r="K546" s="77"/>
      <c r="L546" s="69"/>
      <c r="M546" s="69"/>
      <c r="N546" s="69"/>
      <c r="O546" s="77">
        <v>3.4</v>
      </c>
      <c r="P546" s="69"/>
      <c r="Q546" s="87"/>
      <c r="R546" s="130">
        <v>34</v>
      </c>
      <c r="S546" s="87">
        <v>0.4</v>
      </c>
      <c r="T546" s="69"/>
      <c r="U546" s="69"/>
      <c r="V546" s="69"/>
      <c r="W546" s="69"/>
      <c r="X546" s="69"/>
      <c r="Y546" s="81">
        <f t="shared" si="16"/>
        <v>95.833333333333343</v>
      </c>
      <c r="Z546" s="88"/>
      <c r="AA546" s="90"/>
      <c r="AB546" s="90"/>
    </row>
    <row r="547" spans="2:28">
      <c r="B547" s="73">
        <v>43738</v>
      </c>
      <c r="C547" s="69">
        <v>11.4</v>
      </c>
      <c r="D547" s="96">
        <v>8.4</v>
      </c>
      <c r="E547" s="74">
        <v>1002.51</v>
      </c>
      <c r="F547" s="88">
        <v>3.49</v>
      </c>
      <c r="G547" s="93">
        <v>50.42</v>
      </c>
      <c r="H547" s="74">
        <v>809</v>
      </c>
      <c r="I547" s="87">
        <v>18.600000000000001</v>
      </c>
      <c r="J547" s="69">
        <v>42.24</v>
      </c>
      <c r="K547" s="77">
        <f>J547-I547</f>
        <v>23.64</v>
      </c>
      <c r="L547" s="69">
        <v>0</v>
      </c>
      <c r="M547" s="69">
        <v>7.0000000000000007E-2</v>
      </c>
      <c r="N547" s="69">
        <f>I547+K547+L547+M547</f>
        <v>42.31</v>
      </c>
      <c r="O547" s="77">
        <v>2.6500000000000004</v>
      </c>
      <c r="P547" s="69">
        <v>2.2200000000000002</v>
      </c>
      <c r="Q547" s="87">
        <v>7.7</v>
      </c>
      <c r="R547" s="130">
        <v>34.5</v>
      </c>
      <c r="S547" s="87">
        <v>0.2</v>
      </c>
      <c r="T547" s="69">
        <v>3.68</v>
      </c>
      <c r="U547" s="69">
        <f>T547-S547</f>
        <v>3.48</v>
      </c>
      <c r="V547" s="69">
        <v>0</v>
      </c>
      <c r="W547" s="69">
        <v>28.73</v>
      </c>
      <c r="X547" s="69">
        <f>S547+U547+V547+W547</f>
        <v>32.410000000000004</v>
      </c>
      <c r="Y547" s="81">
        <f t="shared" si="16"/>
        <v>95.735475896168111</v>
      </c>
      <c r="Z547" s="88">
        <f>100*(I547-S547)/I547</f>
        <v>98.924731182795711</v>
      </c>
      <c r="AA547" s="90">
        <f>(J547-T547)/J547*100</f>
        <v>91.287878787878782</v>
      </c>
      <c r="AB547" s="90"/>
    </row>
    <row r="548" spans="2:28">
      <c r="B548" s="73">
        <v>43739</v>
      </c>
      <c r="C548" s="69">
        <v>13.3</v>
      </c>
      <c r="D548" s="99"/>
      <c r="E548" s="74">
        <v>1330.91</v>
      </c>
      <c r="F548" s="99"/>
      <c r="G548" s="88">
        <v>49</v>
      </c>
      <c r="H548" s="74">
        <v>784</v>
      </c>
      <c r="I548" s="87">
        <v>16.2</v>
      </c>
      <c r="J548" s="87"/>
      <c r="K548" s="77"/>
      <c r="L548" s="87"/>
      <c r="M548" s="87"/>
      <c r="N548" s="69"/>
      <c r="O548" s="77">
        <v>3</v>
      </c>
      <c r="P548" s="87"/>
      <c r="Q548" s="87"/>
      <c r="R548" s="131">
        <v>36.5</v>
      </c>
      <c r="S548" s="87">
        <v>0.4</v>
      </c>
      <c r="T548" s="87"/>
      <c r="U548" s="69"/>
      <c r="V548" s="87"/>
      <c r="W548" s="87"/>
      <c r="X548" s="69"/>
      <c r="Y548" s="81">
        <f t="shared" si="16"/>
        <v>95.344387755102048</v>
      </c>
      <c r="Z548" s="88">
        <f>100*(I548-S548)/I548</f>
        <v>97.530864197530875</v>
      </c>
      <c r="AA548" s="90"/>
      <c r="AB548" s="90"/>
    </row>
    <row r="549" spans="2:28">
      <c r="B549" s="73">
        <v>43740</v>
      </c>
      <c r="C549" s="69">
        <v>13.3</v>
      </c>
      <c r="D549" s="99"/>
      <c r="E549" s="74">
        <v>1848.25</v>
      </c>
      <c r="F549" s="99"/>
      <c r="G549" s="88">
        <v>71.62</v>
      </c>
      <c r="H549" s="74">
        <v>783</v>
      </c>
      <c r="I549" s="69">
        <v>13</v>
      </c>
      <c r="J549" s="69">
        <v>31.78</v>
      </c>
      <c r="K549" s="77">
        <f>J549-I549</f>
        <v>18.78</v>
      </c>
      <c r="L549" s="69">
        <v>0</v>
      </c>
      <c r="M549" s="69">
        <v>7.0000000000000007E-2</v>
      </c>
      <c r="N549" s="69"/>
      <c r="O549" s="77">
        <v>2.9</v>
      </c>
      <c r="P549" s="69">
        <v>0</v>
      </c>
      <c r="Q549" s="87">
        <v>7.4</v>
      </c>
      <c r="R549" s="131">
        <v>37.5</v>
      </c>
      <c r="S549" s="87">
        <v>0.3</v>
      </c>
      <c r="T549" s="69">
        <v>3.39</v>
      </c>
      <c r="U549" s="69">
        <f>T549-S549</f>
        <v>3.0900000000000003</v>
      </c>
      <c r="V549" s="69">
        <v>0</v>
      </c>
      <c r="W549" s="69">
        <v>0.77</v>
      </c>
      <c r="X549" s="69">
        <f>S549+U549+V549+W549</f>
        <v>4.16</v>
      </c>
      <c r="Y549" s="81">
        <f t="shared" si="16"/>
        <v>95.210727969348667</v>
      </c>
      <c r="Z549" s="88">
        <f>100*(I549-S549)/I549</f>
        <v>97.692307692307693</v>
      </c>
      <c r="AA549" s="90">
        <f>(J549-T549)/J549*100</f>
        <v>89.332913782252987</v>
      </c>
      <c r="AB549" s="90"/>
    </row>
    <row r="550" spans="2:28">
      <c r="B550" s="73">
        <v>43741</v>
      </c>
      <c r="C550" s="69">
        <v>13.3</v>
      </c>
      <c r="D550" s="99"/>
      <c r="E550" s="74">
        <v>2195.6799999999998</v>
      </c>
      <c r="F550" s="99"/>
      <c r="G550" s="88">
        <v>65.650000000000006</v>
      </c>
      <c r="H550" s="74">
        <v>810</v>
      </c>
      <c r="I550" s="69">
        <v>19</v>
      </c>
      <c r="J550" s="87"/>
      <c r="K550" s="77"/>
      <c r="L550" s="69"/>
      <c r="M550" s="69"/>
      <c r="N550" s="69"/>
      <c r="O550" s="77">
        <v>2.75</v>
      </c>
      <c r="P550" s="87"/>
      <c r="Q550" s="87"/>
      <c r="R550" s="131">
        <v>27.9</v>
      </c>
      <c r="S550" s="87">
        <v>0.4</v>
      </c>
      <c r="T550" s="87"/>
      <c r="U550" s="69"/>
      <c r="V550" s="69"/>
      <c r="W550" s="87"/>
      <c r="X550" s="69"/>
      <c r="Y550" s="81">
        <f t="shared" si="16"/>
        <v>96.555555555555557</v>
      </c>
      <c r="Z550" s="88">
        <f>100*(I550-S550)/I550</f>
        <v>97.894736842105274</v>
      </c>
      <c r="AA550" s="90"/>
      <c r="AB550" s="90"/>
    </row>
    <row r="551" spans="2:28">
      <c r="B551" s="73">
        <v>43742</v>
      </c>
      <c r="C551" s="69">
        <v>13.3</v>
      </c>
      <c r="D551" s="99"/>
      <c r="E551" s="74">
        <v>2498.08</v>
      </c>
      <c r="F551" s="99"/>
      <c r="G551" s="88">
        <v>32.76</v>
      </c>
      <c r="H551" s="74">
        <v>845</v>
      </c>
      <c r="I551" s="87">
        <v>13.5</v>
      </c>
      <c r="J551" s="69">
        <v>38.090000000000003</v>
      </c>
      <c r="K551" s="77">
        <f>J551-I551</f>
        <v>24.590000000000003</v>
      </c>
      <c r="L551" s="69">
        <v>0</v>
      </c>
      <c r="M551" s="69">
        <v>0.55000000000000004</v>
      </c>
      <c r="N551" s="69"/>
      <c r="O551" s="77">
        <v>3.1500000000000004</v>
      </c>
      <c r="P551" s="87"/>
      <c r="Q551" s="87"/>
      <c r="R551" s="131">
        <v>21.2</v>
      </c>
      <c r="S551" s="87">
        <v>0.2</v>
      </c>
      <c r="T551" s="69">
        <v>2.59</v>
      </c>
      <c r="U551" s="69">
        <f>T551-S551</f>
        <v>2.3899999999999997</v>
      </c>
      <c r="V551" s="69">
        <v>0</v>
      </c>
      <c r="W551" s="69">
        <v>16.190000000000001</v>
      </c>
      <c r="X551" s="69">
        <f>S551+U551+V551+W551</f>
        <v>18.78</v>
      </c>
      <c r="Y551" s="81">
        <f t="shared" si="16"/>
        <v>97.491124260355022</v>
      </c>
      <c r="Z551" s="88">
        <f>100*(I551-S551)/I551</f>
        <v>98.518518518518519</v>
      </c>
      <c r="AA551" s="90">
        <f>(J551-T551)/J551*100</f>
        <v>93.200315043318454</v>
      </c>
      <c r="AB551" s="90"/>
    </row>
    <row r="552" spans="2:28">
      <c r="B552" s="73">
        <v>43743</v>
      </c>
      <c r="C552" s="69">
        <v>13.3</v>
      </c>
      <c r="D552" s="99"/>
      <c r="E552" s="74">
        <v>2785.32</v>
      </c>
      <c r="F552" s="99"/>
      <c r="G552" s="88"/>
      <c r="H552" s="74">
        <v>924</v>
      </c>
      <c r="I552" s="87"/>
      <c r="J552" s="69"/>
      <c r="K552" s="77"/>
      <c r="L552" s="69"/>
      <c r="M552" s="69"/>
      <c r="N552" s="69"/>
      <c r="O552" s="77">
        <v>2.7</v>
      </c>
      <c r="P552" s="69">
        <v>2.74</v>
      </c>
      <c r="Q552" s="87">
        <v>7.3</v>
      </c>
      <c r="R552" s="131">
        <v>32.1</v>
      </c>
      <c r="S552" s="87">
        <v>0.3</v>
      </c>
      <c r="T552" s="69"/>
      <c r="U552" s="69"/>
      <c r="V552" s="69"/>
      <c r="W552" s="69"/>
      <c r="X552" s="69"/>
      <c r="Y552" s="81">
        <f t="shared" si="16"/>
        <v>96.525974025974023</v>
      </c>
      <c r="Z552" s="88"/>
      <c r="AA552" s="90"/>
      <c r="AB552" s="90"/>
    </row>
    <row r="553" spans="2:28">
      <c r="B553" s="73">
        <v>43744</v>
      </c>
      <c r="C553" s="69">
        <v>13.3</v>
      </c>
      <c r="D553" s="99"/>
      <c r="E553" s="74">
        <v>2793.5</v>
      </c>
      <c r="F553" s="99"/>
      <c r="G553" s="88"/>
      <c r="H553" s="74">
        <v>910</v>
      </c>
      <c r="I553" s="87"/>
      <c r="J553" s="69"/>
      <c r="K553" s="77"/>
      <c r="L553" s="69"/>
      <c r="M553" s="69"/>
      <c r="N553" s="69"/>
      <c r="O553" s="77">
        <v>2.5</v>
      </c>
      <c r="P553" s="69"/>
      <c r="Q553" s="87"/>
      <c r="R553" s="131">
        <v>27.3</v>
      </c>
      <c r="S553" s="87">
        <v>0.5</v>
      </c>
      <c r="T553" s="69"/>
      <c r="U553" s="69"/>
      <c r="V553" s="69"/>
      <c r="W553" s="69"/>
      <c r="X553" s="69"/>
      <c r="Y553" s="81">
        <f t="shared" si="16"/>
        <v>97.000000000000014</v>
      </c>
      <c r="Z553" s="88"/>
      <c r="AA553" s="90"/>
      <c r="AB553" s="90"/>
    </row>
    <row r="554" spans="2:28">
      <c r="B554" s="73">
        <v>43745</v>
      </c>
      <c r="C554" s="69">
        <v>13.3</v>
      </c>
      <c r="D554" s="77">
        <v>7.4</v>
      </c>
      <c r="E554" s="74">
        <v>2735.22</v>
      </c>
      <c r="F554" s="88">
        <v>23.71</v>
      </c>
      <c r="G554" s="88">
        <v>92.67</v>
      </c>
      <c r="H554" s="74">
        <v>1021</v>
      </c>
      <c r="I554" s="87">
        <v>26.9</v>
      </c>
      <c r="J554" s="69">
        <v>64.489999999999995</v>
      </c>
      <c r="K554" s="77">
        <f>J554-I554</f>
        <v>37.589999999999996</v>
      </c>
      <c r="L554" s="69">
        <v>0</v>
      </c>
      <c r="M554" s="69">
        <v>1.01</v>
      </c>
      <c r="N554" s="69">
        <f>I554+K554+L554+M554</f>
        <v>65.5</v>
      </c>
      <c r="O554" s="77">
        <v>2.2999999999999998</v>
      </c>
      <c r="P554" s="69">
        <v>6.86</v>
      </c>
      <c r="Q554" s="87">
        <v>7.8</v>
      </c>
      <c r="R554" s="131">
        <v>33.6</v>
      </c>
      <c r="S554" s="87">
        <v>0.5</v>
      </c>
      <c r="T554" s="69">
        <v>3.51</v>
      </c>
      <c r="U554" s="69">
        <f>T554-S554</f>
        <v>3.01</v>
      </c>
      <c r="V554" s="69">
        <v>0</v>
      </c>
      <c r="W554" s="69">
        <v>27.86</v>
      </c>
      <c r="X554" s="69">
        <f>S554+U554+V554+W554</f>
        <v>31.369999999999997</v>
      </c>
      <c r="Y554" s="81">
        <f t="shared" si="16"/>
        <v>96.709108716944172</v>
      </c>
      <c r="Z554" s="88">
        <f>100*(I554-S554)/I554</f>
        <v>98.141263940520446</v>
      </c>
      <c r="AA554" s="90">
        <f>(J554-T554)/J554*100</f>
        <v>94.557295704760435</v>
      </c>
      <c r="AB554" s="90"/>
    </row>
    <row r="555" spans="2:28">
      <c r="B555" s="73">
        <v>43746</v>
      </c>
      <c r="C555" s="69">
        <v>13.3</v>
      </c>
      <c r="D555" s="77"/>
      <c r="E555" s="74">
        <v>2783.91</v>
      </c>
      <c r="F555" s="88"/>
      <c r="G555" s="88">
        <v>64.260000000000005</v>
      </c>
      <c r="H555" s="74">
        <v>1190</v>
      </c>
      <c r="I555" s="87">
        <v>27.3</v>
      </c>
      <c r="J555" s="69"/>
      <c r="K555" s="77"/>
      <c r="L555" s="69"/>
      <c r="M555" s="69"/>
      <c r="N555" s="69"/>
      <c r="O555" s="77">
        <v>2.8499999999999996</v>
      </c>
      <c r="P555" s="69"/>
      <c r="Q555" s="87"/>
      <c r="R555" s="131">
        <v>36.1</v>
      </c>
      <c r="S555" s="69">
        <v>0.5</v>
      </c>
      <c r="T555" s="69"/>
      <c r="U555" s="69"/>
      <c r="V555" s="69"/>
      <c r="W555" s="69"/>
      <c r="X555" s="69"/>
      <c r="Y555" s="81">
        <f t="shared" si="16"/>
        <v>96.966386554621849</v>
      </c>
      <c r="Z555" s="88">
        <f>100*(I555-S555)/I555</f>
        <v>98.168498168498161</v>
      </c>
      <c r="AA555" s="90"/>
      <c r="AB555" s="90"/>
    </row>
    <row r="556" spans="2:28">
      <c r="B556" s="73">
        <v>43747</v>
      </c>
      <c r="C556" s="69">
        <v>13.3</v>
      </c>
      <c r="D556" s="77"/>
      <c r="E556" s="74">
        <v>2957.04</v>
      </c>
      <c r="F556" s="88"/>
      <c r="G556" s="88">
        <v>28.37</v>
      </c>
      <c r="H556" s="74">
        <v>1214</v>
      </c>
      <c r="I556" s="87">
        <v>34.799999999999997</v>
      </c>
      <c r="J556" s="69">
        <v>70.52</v>
      </c>
      <c r="K556" s="77">
        <f>J556-I556</f>
        <v>35.72</v>
      </c>
      <c r="L556" s="69"/>
      <c r="M556" s="69"/>
      <c r="N556" s="69"/>
      <c r="O556" s="77">
        <v>2.6</v>
      </c>
      <c r="P556" s="69">
        <v>5.47</v>
      </c>
      <c r="Q556" s="87">
        <v>8.1999999999999993</v>
      </c>
      <c r="R556" s="131">
        <v>39.9</v>
      </c>
      <c r="S556" s="69">
        <v>0.7</v>
      </c>
      <c r="T556" s="69">
        <v>3.95</v>
      </c>
      <c r="U556" s="69">
        <f>T556-S556</f>
        <v>3.25</v>
      </c>
      <c r="V556" s="69">
        <v>0</v>
      </c>
      <c r="W556" s="69">
        <v>32.64</v>
      </c>
      <c r="X556" s="69">
        <f>S556+U556+V556+W556</f>
        <v>36.590000000000003</v>
      </c>
      <c r="Y556" s="81">
        <f t="shared" si="16"/>
        <v>96.713344316309716</v>
      </c>
      <c r="Z556" s="88">
        <f>100*(I556-S556)/I556</f>
        <v>97.988505747126425</v>
      </c>
      <c r="AA556" s="90">
        <f>(J556-T556)/J556*100</f>
        <v>94.398752127056156</v>
      </c>
      <c r="AB556" s="90"/>
    </row>
    <row r="557" spans="2:28">
      <c r="B557" s="73">
        <v>43748</v>
      </c>
      <c r="C557" s="69">
        <v>13.3</v>
      </c>
      <c r="D557" s="77"/>
      <c r="E557" s="74">
        <v>2890.6</v>
      </c>
      <c r="F557" s="88"/>
      <c r="G557" s="88">
        <v>50.42</v>
      </c>
      <c r="H557" s="74">
        <v>1034</v>
      </c>
      <c r="I557" s="87">
        <v>31.1</v>
      </c>
      <c r="J557" s="69"/>
      <c r="K557" s="77"/>
      <c r="L557" s="69">
        <v>0</v>
      </c>
      <c r="M557" s="69">
        <v>0.21</v>
      </c>
      <c r="N557" s="69"/>
      <c r="O557" s="77">
        <v>3.1500000000000004</v>
      </c>
      <c r="P557" s="69"/>
      <c r="Q557" s="87"/>
      <c r="R557" s="131">
        <v>48.3</v>
      </c>
      <c r="S557" s="69">
        <v>0.2</v>
      </c>
      <c r="T557" s="69"/>
      <c r="U557" s="69"/>
      <c r="V557" s="69"/>
      <c r="W557" s="69"/>
      <c r="X557" s="69"/>
      <c r="Y557" s="81">
        <f t="shared" si="16"/>
        <v>95.32882011605416</v>
      </c>
      <c r="Z557" s="88">
        <f>100*(I557-S557)/I557</f>
        <v>99.356913183279744</v>
      </c>
      <c r="AA557" s="90"/>
      <c r="AB557" s="90"/>
    </row>
    <row r="558" spans="2:28">
      <c r="B558" s="73">
        <v>43749</v>
      </c>
      <c r="C558" s="69">
        <v>13.3</v>
      </c>
      <c r="D558" s="77"/>
      <c r="E558" s="74">
        <v>3051.74</v>
      </c>
      <c r="F558" s="88">
        <v>22.11</v>
      </c>
      <c r="G558" s="88">
        <v>33.36</v>
      </c>
      <c r="H558" s="74">
        <v>1159</v>
      </c>
      <c r="I558" s="69">
        <v>44</v>
      </c>
      <c r="J558" s="69">
        <v>82.32</v>
      </c>
      <c r="K558" s="77">
        <f>J558-I558</f>
        <v>38.319999999999993</v>
      </c>
      <c r="L558" s="69"/>
      <c r="M558" s="69"/>
      <c r="N558" s="69"/>
      <c r="O558" s="77">
        <v>3.25</v>
      </c>
      <c r="P558" s="69">
        <v>2.04</v>
      </c>
      <c r="Q558" s="87">
        <v>7.7</v>
      </c>
      <c r="R558" s="131">
        <v>38.4</v>
      </c>
      <c r="S558" s="69">
        <v>1</v>
      </c>
      <c r="T558" s="69">
        <v>4.88</v>
      </c>
      <c r="U558" s="69">
        <f>T558-S558</f>
        <v>3.88</v>
      </c>
      <c r="V558" s="69">
        <v>0</v>
      </c>
      <c r="W558" s="69">
        <v>37.65</v>
      </c>
      <c r="X558" s="69">
        <f>S558+U558+V558+W558</f>
        <v>42.53</v>
      </c>
      <c r="Y558" s="81">
        <f t="shared" si="16"/>
        <v>96.686798964624671</v>
      </c>
      <c r="Z558" s="88">
        <f>100*(I558-S558)/I558</f>
        <v>97.727272727272734</v>
      </c>
      <c r="AA558" s="90">
        <f>(J558-T558)/J558*100</f>
        <v>94.071914480077751</v>
      </c>
      <c r="AB558" s="90"/>
    </row>
    <row r="559" spans="2:28">
      <c r="B559" s="73">
        <v>43750</v>
      </c>
      <c r="C559" s="69">
        <v>13.3</v>
      </c>
      <c r="D559" s="77"/>
      <c r="E559" s="74"/>
      <c r="F559" s="88"/>
      <c r="G559" s="88"/>
      <c r="H559" s="74">
        <v>1039</v>
      </c>
      <c r="I559" s="87"/>
      <c r="J559" s="69"/>
      <c r="K559" s="77"/>
      <c r="L559" s="69"/>
      <c r="M559" s="69"/>
      <c r="N559" s="69"/>
      <c r="O559" s="77">
        <v>2.4500000000000002</v>
      </c>
      <c r="P559" s="69"/>
      <c r="Q559" s="87"/>
      <c r="R559" s="131">
        <v>38.200000000000003</v>
      </c>
      <c r="S559" s="87">
        <v>0.7</v>
      </c>
      <c r="T559" s="69"/>
      <c r="U559" s="69"/>
      <c r="V559" s="69"/>
      <c r="W559" s="69"/>
      <c r="X559" s="69"/>
      <c r="Y559" s="81">
        <f t="shared" si="16"/>
        <v>96.323387872954754</v>
      </c>
      <c r="Z559" s="88"/>
      <c r="AA559" s="90"/>
      <c r="AB559" s="90"/>
    </row>
    <row r="560" spans="2:28">
      <c r="B560" s="73">
        <v>43751</v>
      </c>
      <c r="C560" s="69">
        <v>13.3</v>
      </c>
      <c r="D560" s="77"/>
      <c r="E560" s="74"/>
      <c r="F560" s="88"/>
      <c r="G560" s="88"/>
      <c r="H560" s="74">
        <v>1012</v>
      </c>
      <c r="I560" s="87"/>
      <c r="J560" s="69"/>
      <c r="K560" s="77"/>
      <c r="L560" s="69"/>
      <c r="M560" s="69"/>
      <c r="N560" s="69"/>
      <c r="O560" s="77">
        <v>2.7</v>
      </c>
      <c r="P560" s="69"/>
      <c r="Q560" s="87"/>
      <c r="R560" s="131">
        <v>38.6</v>
      </c>
      <c r="S560" s="87">
        <v>0.5</v>
      </c>
      <c r="T560" s="69"/>
      <c r="U560" s="69"/>
      <c r="V560" s="69"/>
      <c r="W560" s="69"/>
      <c r="X560" s="69"/>
      <c r="Y560" s="81">
        <f t="shared" si="16"/>
        <v>96.185770750988141</v>
      </c>
      <c r="Z560" s="88"/>
      <c r="AA560" s="90"/>
      <c r="AB560" s="90"/>
    </row>
    <row r="561" spans="2:28">
      <c r="B561" s="73">
        <v>43752</v>
      </c>
      <c r="C561" s="69">
        <v>13.3</v>
      </c>
      <c r="D561" s="77">
        <v>7.6</v>
      </c>
      <c r="E561" s="74">
        <v>3056.47</v>
      </c>
      <c r="F561" s="88">
        <v>10.57</v>
      </c>
      <c r="G561" s="88">
        <v>150.85</v>
      </c>
      <c r="H561" s="74">
        <v>926</v>
      </c>
      <c r="I561" s="87">
        <v>25.1</v>
      </c>
      <c r="J561" s="69">
        <v>53.11</v>
      </c>
      <c r="K561" s="77">
        <f>J561-I561</f>
        <v>28.009999999999998</v>
      </c>
      <c r="L561" s="69">
        <v>0</v>
      </c>
      <c r="M561" s="69">
        <v>0.23</v>
      </c>
      <c r="N561" s="69">
        <f>I561+K561+L561+M561</f>
        <v>53.339999999999996</v>
      </c>
      <c r="O561" s="77">
        <v>2.9</v>
      </c>
      <c r="P561" s="69">
        <v>3.6</v>
      </c>
      <c r="Q561" s="87">
        <v>7.6</v>
      </c>
      <c r="R561" s="131">
        <v>38.4</v>
      </c>
      <c r="S561" s="87">
        <v>0.3</v>
      </c>
      <c r="T561" s="69">
        <v>4.55</v>
      </c>
      <c r="U561" s="69">
        <f>T561-S561</f>
        <v>4.25</v>
      </c>
      <c r="V561" s="69">
        <v>0</v>
      </c>
      <c r="W561" s="69">
        <v>38.299999999999997</v>
      </c>
      <c r="X561" s="69">
        <f>S561+U561+V561+W561</f>
        <v>42.849999999999994</v>
      </c>
      <c r="Y561" s="81">
        <f t="shared" si="16"/>
        <v>95.853131749460047</v>
      </c>
      <c r="Z561" s="88">
        <f>100*(I561-S561)/I561</f>
        <v>98.804780876494021</v>
      </c>
      <c r="AA561" s="90">
        <f>(J561-T561)/J561*100</f>
        <v>91.432875164752403</v>
      </c>
      <c r="AB561" s="90"/>
    </row>
    <row r="562" spans="2:28">
      <c r="B562" s="73">
        <v>43753</v>
      </c>
      <c r="C562" s="69">
        <v>13.3</v>
      </c>
      <c r="D562" s="77"/>
      <c r="E562" s="74">
        <v>3098.69</v>
      </c>
      <c r="F562" s="88"/>
      <c r="G562" s="88">
        <v>25.03</v>
      </c>
      <c r="H562" s="74">
        <v>1074</v>
      </c>
      <c r="I562" s="87">
        <v>23.2</v>
      </c>
      <c r="J562" s="69"/>
      <c r="K562" s="77"/>
      <c r="L562" s="69"/>
      <c r="M562" s="69"/>
      <c r="N562" s="69"/>
      <c r="O562" s="77">
        <v>3.05</v>
      </c>
      <c r="P562" s="69"/>
      <c r="Q562" s="87"/>
      <c r="R562" s="131">
        <v>40.4</v>
      </c>
      <c r="S562" s="87">
        <v>0.2</v>
      </c>
      <c r="T562" s="69"/>
      <c r="U562" s="69"/>
      <c r="V562" s="69"/>
      <c r="W562" s="69"/>
      <c r="X562" s="69"/>
      <c r="Y562" s="81">
        <f t="shared" si="16"/>
        <v>96.23836126629422</v>
      </c>
      <c r="Z562" s="88">
        <f>100*(I562-S562)/I562</f>
        <v>99.137931034482762</v>
      </c>
      <c r="AA562" s="90"/>
      <c r="AB562" s="90"/>
    </row>
    <row r="563" spans="2:28">
      <c r="B563" s="73">
        <v>43754</v>
      </c>
      <c r="C563" s="69">
        <v>13.3</v>
      </c>
      <c r="D563" s="77"/>
      <c r="E563" s="74">
        <v>3102.18</v>
      </c>
      <c r="F563" s="88">
        <v>4.34</v>
      </c>
      <c r="G563" s="88">
        <v>29.52</v>
      </c>
      <c r="H563" s="74">
        <v>868</v>
      </c>
      <c r="I563" s="87">
        <v>26.5</v>
      </c>
      <c r="J563" s="69">
        <v>49.5</v>
      </c>
      <c r="K563" s="77">
        <f>J563-I563</f>
        <v>23</v>
      </c>
      <c r="L563" s="69"/>
      <c r="M563" s="69"/>
      <c r="N563" s="69"/>
      <c r="O563" s="77">
        <v>2.6</v>
      </c>
      <c r="P563" s="69">
        <v>3.73</v>
      </c>
      <c r="Q563" s="87">
        <v>7.4</v>
      </c>
      <c r="R563" s="131">
        <v>40.4</v>
      </c>
      <c r="S563" s="87">
        <v>0.5</v>
      </c>
      <c r="T563" s="69">
        <v>4.63</v>
      </c>
      <c r="U563" s="69">
        <f>T563-S563</f>
        <v>4.13</v>
      </c>
      <c r="V563" s="69">
        <v>0</v>
      </c>
      <c r="W563" s="69">
        <v>35.51</v>
      </c>
      <c r="X563" s="69">
        <f>S563+U563+V563+W563</f>
        <v>40.14</v>
      </c>
      <c r="Y563" s="81">
        <f t="shared" si="16"/>
        <v>95.345622119815673</v>
      </c>
      <c r="Z563" s="88">
        <f>100*(I563-S563)/I563</f>
        <v>98.113207547169807</v>
      </c>
      <c r="AA563" s="90">
        <f>(J563-T563)/J563*100</f>
        <v>90.646464646464636</v>
      </c>
      <c r="AB563" s="90"/>
    </row>
    <row r="564" spans="2:28">
      <c r="B564" s="73">
        <v>43755</v>
      </c>
      <c r="C564" s="69">
        <v>13.3</v>
      </c>
      <c r="D564" s="77"/>
      <c r="E564" s="74">
        <v>3155.01</v>
      </c>
      <c r="F564" s="88"/>
      <c r="G564" s="88">
        <v>37.92</v>
      </c>
      <c r="H564" s="74">
        <v>881</v>
      </c>
      <c r="I564" s="87">
        <v>62.4</v>
      </c>
      <c r="J564" s="69"/>
      <c r="K564" s="77"/>
      <c r="L564" s="69">
        <v>0</v>
      </c>
      <c r="M564" s="69">
        <v>0.19</v>
      </c>
      <c r="N564" s="69"/>
      <c r="O564" s="77">
        <v>3.25</v>
      </c>
      <c r="Q564" s="87"/>
      <c r="R564" s="131">
        <v>47.1</v>
      </c>
      <c r="S564" s="87">
        <v>0.5</v>
      </c>
      <c r="U564" s="69"/>
      <c r="V564" s="87"/>
      <c r="W564" s="87"/>
      <c r="X564" s="69"/>
      <c r="Y564" s="81">
        <f t="shared" si="16"/>
        <v>94.653802497162303</v>
      </c>
      <c r="Z564" s="88">
        <f>100*(I564-S564)/I564</f>
        <v>99.198717948717956</v>
      </c>
      <c r="AA564" s="90"/>
      <c r="AB564" s="90"/>
    </row>
    <row r="565" spans="2:28">
      <c r="B565" s="73">
        <v>43756</v>
      </c>
      <c r="C565" s="69">
        <v>13.3</v>
      </c>
      <c r="D565" s="77"/>
      <c r="E565" s="74">
        <v>3067.5</v>
      </c>
      <c r="F565" s="88">
        <v>12.86</v>
      </c>
      <c r="G565" s="88">
        <v>22.94</v>
      </c>
      <c r="H565" s="74">
        <v>700</v>
      </c>
      <c r="I565" s="87">
        <v>32.200000000000003</v>
      </c>
      <c r="J565" s="69">
        <v>63.88</v>
      </c>
      <c r="K565" s="77">
        <f>J565-I565</f>
        <v>31.68</v>
      </c>
      <c r="L565" s="69"/>
      <c r="M565" s="69"/>
      <c r="N565" s="69"/>
      <c r="O565" s="77">
        <v>3.5</v>
      </c>
      <c r="P565" s="69">
        <v>6.4</v>
      </c>
      <c r="Q565" s="87">
        <v>8.1999999999999993</v>
      </c>
      <c r="R565" s="131">
        <v>31.1</v>
      </c>
      <c r="S565" s="87">
        <v>0.4</v>
      </c>
      <c r="T565" s="69">
        <v>3.51</v>
      </c>
      <c r="U565" s="69">
        <f>T565-S565</f>
        <v>3.11</v>
      </c>
      <c r="V565" s="69">
        <v>5</v>
      </c>
      <c r="W565" s="69">
        <v>39.9</v>
      </c>
      <c r="X565" s="69">
        <f>S565+U565+V565+W565</f>
        <v>48.41</v>
      </c>
      <c r="Y565" s="81">
        <f t="shared" si="16"/>
        <v>95.55714285714285</v>
      </c>
      <c r="Z565" s="88">
        <f>100*(I565-S565)/I565</f>
        <v>98.757763975155285</v>
      </c>
      <c r="AA565" s="90">
        <f>(J565-T565)/J565*100</f>
        <v>94.505322479649351</v>
      </c>
      <c r="AB565" s="90"/>
    </row>
    <row r="566" spans="2:28">
      <c r="B566" s="73">
        <v>43757</v>
      </c>
      <c r="C566" s="69">
        <v>13.3</v>
      </c>
      <c r="D566" s="77"/>
      <c r="E566" s="74">
        <v>3019.04</v>
      </c>
      <c r="F566" s="88"/>
      <c r="G566" s="88"/>
      <c r="H566" s="74">
        <v>856</v>
      </c>
      <c r="I566" s="87"/>
      <c r="J566" s="69"/>
      <c r="K566" s="77"/>
      <c r="L566" s="69"/>
      <c r="M566" s="69"/>
      <c r="N566" s="69"/>
      <c r="O566" s="77">
        <v>3.3</v>
      </c>
      <c r="P566" s="69"/>
      <c r="Q566" s="87"/>
      <c r="R566" s="131">
        <v>59.1</v>
      </c>
      <c r="S566" s="87">
        <v>0.3</v>
      </c>
      <c r="T566" s="69"/>
      <c r="U566" s="69"/>
      <c r="V566" s="69"/>
      <c r="W566" s="69"/>
      <c r="X566" s="69"/>
      <c r="Y566" s="81">
        <f t="shared" si="16"/>
        <v>93.095794392523359</v>
      </c>
      <c r="Z566" s="88"/>
      <c r="AA566" s="90"/>
      <c r="AB566" s="90"/>
    </row>
    <row r="567" spans="2:28">
      <c r="B567" s="73">
        <v>43758</v>
      </c>
      <c r="C567" s="69">
        <v>13.3</v>
      </c>
      <c r="D567" s="77"/>
      <c r="E567" s="74">
        <v>3011.44</v>
      </c>
      <c r="F567" s="88"/>
      <c r="G567" s="88"/>
      <c r="H567" s="74">
        <v>854</v>
      </c>
      <c r="I567" s="87"/>
      <c r="J567" s="69"/>
      <c r="K567" s="77"/>
      <c r="L567" s="69"/>
      <c r="M567" s="69"/>
      <c r="N567" s="69"/>
      <c r="O567" s="77">
        <v>3.2</v>
      </c>
      <c r="P567" s="69"/>
      <c r="Q567" s="87"/>
      <c r="R567" s="131">
        <v>51</v>
      </c>
      <c r="S567" s="87">
        <v>0.3</v>
      </c>
      <c r="T567" s="69"/>
      <c r="U567" s="69"/>
      <c r="V567" s="69"/>
      <c r="W567" s="69"/>
      <c r="X567" s="69"/>
      <c r="Y567" s="81">
        <f t="shared" si="16"/>
        <v>94.02810304449649</v>
      </c>
      <c r="Z567" s="88"/>
      <c r="AA567" s="90"/>
      <c r="AB567" s="90"/>
    </row>
    <row r="568" spans="2:28" ht="37.799999999999997">
      <c r="B568" s="73">
        <v>43759</v>
      </c>
      <c r="C568" s="69">
        <v>13.3</v>
      </c>
      <c r="D568" s="77">
        <v>7.4</v>
      </c>
      <c r="E568" s="74">
        <v>2995.61</v>
      </c>
      <c r="F568" s="88">
        <v>13.14</v>
      </c>
      <c r="G568" s="151" t="s">
        <v>53</v>
      </c>
      <c r="H568" s="74">
        <v>1025</v>
      </c>
      <c r="I568" s="87">
        <v>14.5</v>
      </c>
      <c r="J568" s="69">
        <v>56.02</v>
      </c>
      <c r="K568" s="77">
        <f>J568-I568</f>
        <v>41.52</v>
      </c>
      <c r="L568" s="69">
        <v>0</v>
      </c>
      <c r="M568" s="69">
        <v>0.2</v>
      </c>
      <c r="N568" s="69">
        <f>I568+K568+L568+M568</f>
        <v>56.220000000000006</v>
      </c>
      <c r="O568" s="77">
        <v>3.2</v>
      </c>
      <c r="P568" s="69">
        <v>5.95</v>
      </c>
      <c r="Q568" s="87">
        <v>8.6</v>
      </c>
      <c r="R568" s="131">
        <v>45.6</v>
      </c>
      <c r="S568" s="87">
        <v>4.5999999999999996</v>
      </c>
      <c r="T568" s="69">
        <v>9.08</v>
      </c>
      <c r="U568" s="69">
        <f>T568-S568</f>
        <v>4.4800000000000004</v>
      </c>
      <c r="V568" s="69">
        <v>0</v>
      </c>
      <c r="W568" s="69">
        <v>22.71</v>
      </c>
      <c r="X568" s="69">
        <f>S568+U568+V568+W568</f>
        <v>31.79</v>
      </c>
      <c r="Y568" s="81">
        <f t="shared" si="16"/>
        <v>95.551219512195118</v>
      </c>
      <c r="Z568" s="88">
        <f>100*(I568-S568)/I568</f>
        <v>68.275862068965523</v>
      </c>
      <c r="AA568" s="90">
        <f>(J568-T568)/J568*100</f>
        <v>83.791503034630495</v>
      </c>
      <c r="AB568" s="90"/>
    </row>
    <row r="569" spans="2:28">
      <c r="B569" s="73">
        <v>43760</v>
      </c>
      <c r="C569" s="69">
        <v>13.3</v>
      </c>
      <c r="D569" s="77"/>
      <c r="E569" s="74">
        <v>3297.65</v>
      </c>
      <c r="F569" s="88"/>
      <c r="G569" s="88">
        <v>414.12</v>
      </c>
      <c r="H569" s="74">
        <v>1083</v>
      </c>
      <c r="I569" s="69">
        <v>18.8</v>
      </c>
      <c r="J569" s="69"/>
      <c r="K569" s="77"/>
      <c r="L569" s="69"/>
      <c r="M569" s="69"/>
      <c r="N569" s="69"/>
      <c r="O569" s="77">
        <v>2.75</v>
      </c>
      <c r="P569" s="69"/>
      <c r="Q569" s="87"/>
      <c r="R569" s="131">
        <v>36.1</v>
      </c>
      <c r="S569" s="87">
        <v>10.9</v>
      </c>
      <c r="T569" s="69"/>
      <c r="U569" s="69"/>
      <c r="V569" s="69"/>
      <c r="W569" s="69"/>
      <c r="X569" s="69"/>
      <c r="Y569" s="81">
        <f t="shared" si="16"/>
        <v>96.666666666666686</v>
      </c>
      <c r="Z569" s="88">
        <f>100*(I569-S569)/I569</f>
        <v>42.021276595744681</v>
      </c>
      <c r="AA569" s="90"/>
      <c r="AB569" s="90"/>
    </row>
    <row r="570" spans="2:28">
      <c r="B570" s="73">
        <v>43761</v>
      </c>
      <c r="C570" s="69">
        <v>13.3</v>
      </c>
      <c r="D570" s="77"/>
      <c r="E570" s="74">
        <v>3320.14</v>
      </c>
      <c r="F570" s="88">
        <v>10.85</v>
      </c>
      <c r="G570" s="88">
        <v>383.94</v>
      </c>
      <c r="H570" s="74">
        <v>977</v>
      </c>
      <c r="I570" s="69">
        <v>16</v>
      </c>
      <c r="J570" s="69">
        <v>37.76</v>
      </c>
      <c r="K570" s="77">
        <f>J570-I570</f>
        <v>21.759999999999998</v>
      </c>
      <c r="L570" s="69"/>
      <c r="M570" s="69"/>
      <c r="N570" s="69"/>
      <c r="O570" s="77">
        <v>2.8499999999999996</v>
      </c>
      <c r="P570" s="69">
        <v>1.67</v>
      </c>
      <c r="Q570" s="87">
        <v>8.1</v>
      </c>
      <c r="R570" s="131">
        <v>55.1</v>
      </c>
      <c r="S570" s="87">
        <v>12.4</v>
      </c>
      <c r="T570" s="69">
        <v>19.829999999999998</v>
      </c>
      <c r="U570" s="69">
        <f>T570-S570</f>
        <v>7.4299999999999979</v>
      </c>
      <c r="V570" s="69">
        <v>0</v>
      </c>
      <c r="W570" s="69">
        <v>6.99</v>
      </c>
      <c r="X570" s="69">
        <f>S570+U570+V570+W570</f>
        <v>26.82</v>
      </c>
      <c r="Y570" s="81">
        <f t="shared" si="16"/>
        <v>94.36028659160695</v>
      </c>
      <c r="Z570" s="88">
        <f>100*(I570-S570)/I570</f>
        <v>22.499999999999996</v>
      </c>
      <c r="AA570" s="90">
        <f>(J570-T570)/J570*100</f>
        <v>47.48411016949153</v>
      </c>
      <c r="AB570" s="90"/>
    </row>
    <row r="571" spans="2:28">
      <c r="B571" s="73">
        <v>43762</v>
      </c>
      <c r="C571" s="69">
        <v>13.3</v>
      </c>
      <c r="D571" s="77"/>
      <c r="E571" s="74">
        <v>3250.1</v>
      </c>
      <c r="F571" s="88"/>
      <c r="G571" s="88">
        <v>119.83</v>
      </c>
      <c r="H571" s="74">
        <v>890</v>
      </c>
      <c r="I571" s="87">
        <v>15.3</v>
      </c>
      <c r="J571" s="69"/>
      <c r="K571" s="77"/>
      <c r="L571" s="69">
        <v>0</v>
      </c>
      <c r="M571" s="69">
        <v>0</v>
      </c>
      <c r="N571" s="69"/>
      <c r="O571" s="77">
        <v>3.1</v>
      </c>
      <c r="P571" s="69"/>
      <c r="Q571" s="87"/>
      <c r="R571" s="131">
        <v>44.7</v>
      </c>
      <c r="S571" s="87">
        <v>13.1</v>
      </c>
      <c r="T571" s="69"/>
      <c r="U571" s="69"/>
      <c r="V571" s="69"/>
      <c r="W571" s="69"/>
      <c r="X571" s="69"/>
      <c r="Y571" s="81">
        <f t="shared" si="16"/>
        <v>94.977528089887628</v>
      </c>
      <c r="Z571" s="88">
        <f>100*(I571-S571)/I571</f>
        <v>14.379084967320269</v>
      </c>
      <c r="AA571" s="90"/>
      <c r="AB571" s="90"/>
    </row>
    <row r="572" spans="2:28">
      <c r="B572" s="73">
        <v>43763</v>
      </c>
      <c r="C572" s="69">
        <v>13.3</v>
      </c>
      <c r="D572" s="77"/>
      <c r="E572" s="74">
        <v>3194.57</v>
      </c>
      <c r="F572" s="88">
        <v>11.52</v>
      </c>
      <c r="G572" s="88">
        <v>272.73</v>
      </c>
      <c r="H572" s="74">
        <v>1047</v>
      </c>
      <c r="I572" s="87">
        <v>17.2</v>
      </c>
      <c r="J572" s="69">
        <v>50.14</v>
      </c>
      <c r="K572" s="77">
        <f>J572-I572</f>
        <v>32.94</v>
      </c>
      <c r="L572" s="69"/>
      <c r="M572" s="69"/>
      <c r="N572" s="69"/>
      <c r="O572" s="77">
        <v>3.75</v>
      </c>
      <c r="P572" s="69">
        <v>3.6</v>
      </c>
      <c r="Q572" s="87">
        <v>8.1</v>
      </c>
      <c r="R572" s="131">
        <v>41.1</v>
      </c>
      <c r="S572" s="87">
        <v>17.7</v>
      </c>
      <c r="T572" s="69">
        <v>30.28</v>
      </c>
      <c r="U572" s="69">
        <f>T572-S572</f>
        <v>12.580000000000002</v>
      </c>
      <c r="V572" s="69">
        <v>0</v>
      </c>
      <c r="W572" s="69">
        <v>4.8099999999999996</v>
      </c>
      <c r="X572" s="69">
        <f>S572+U572+V572+W572</f>
        <v>35.090000000000003</v>
      </c>
      <c r="Y572" s="81">
        <f t="shared" si="16"/>
        <v>96.07449856733524</v>
      </c>
      <c r="Z572" s="90">
        <f>100*(I572-S572)/I572</f>
        <v>-2.9069767441860468</v>
      </c>
      <c r="AA572" s="90">
        <f>(J572-T572)/J572*100</f>
        <v>39.609094535301153</v>
      </c>
      <c r="AB572" s="90"/>
    </row>
    <row r="573" spans="2:28">
      <c r="B573" s="73">
        <v>43764</v>
      </c>
      <c r="C573" s="69">
        <v>13.3</v>
      </c>
      <c r="D573" s="77"/>
      <c r="E573" s="74">
        <v>3113.01</v>
      </c>
      <c r="F573" s="88"/>
      <c r="G573" s="88"/>
      <c r="H573" s="74">
        <v>851</v>
      </c>
      <c r="I573" s="87"/>
      <c r="J573" s="69"/>
      <c r="K573" s="77"/>
      <c r="L573" s="69"/>
      <c r="M573" s="69"/>
      <c r="N573" s="69"/>
      <c r="O573" s="77">
        <v>3.4000000000000004</v>
      </c>
      <c r="P573" s="69"/>
      <c r="Q573" s="87"/>
      <c r="R573" s="131">
        <v>40.700000000000003</v>
      </c>
      <c r="S573" s="87">
        <v>18.100000000000001</v>
      </c>
      <c r="T573" s="69"/>
      <c r="U573" s="69"/>
      <c r="V573" s="69"/>
      <c r="W573" s="69"/>
      <c r="X573" s="69"/>
      <c r="Y573" s="81">
        <f t="shared" si="16"/>
        <v>95.217391304347814</v>
      </c>
      <c r="Z573" s="90"/>
      <c r="AA573" s="90"/>
      <c r="AB573" s="90"/>
    </row>
    <row r="574" spans="2:28">
      <c r="B574" s="73">
        <v>43765</v>
      </c>
      <c r="C574" s="69">
        <v>13.3</v>
      </c>
      <c r="D574" s="77"/>
      <c r="E574" s="74">
        <v>3242.73</v>
      </c>
      <c r="F574" s="88"/>
      <c r="G574" s="88"/>
      <c r="H574" s="74">
        <v>660</v>
      </c>
      <c r="I574" s="87"/>
      <c r="J574" s="69"/>
      <c r="K574" s="77"/>
      <c r="L574" s="69"/>
      <c r="M574" s="69"/>
      <c r="N574" s="69"/>
      <c r="O574" s="77">
        <v>3.3</v>
      </c>
      <c r="P574" s="69"/>
      <c r="Q574" s="87"/>
      <c r="R574" s="131">
        <v>47.3</v>
      </c>
      <c r="S574" s="87">
        <v>17.600000000000001</v>
      </c>
      <c r="T574" s="69"/>
      <c r="U574" s="69"/>
      <c r="V574" s="69"/>
      <c r="W574" s="69"/>
      <c r="X574" s="69"/>
      <c r="Y574" s="81">
        <f t="shared" si="16"/>
        <v>92.833333333333343</v>
      </c>
      <c r="Z574" s="90"/>
      <c r="AA574" s="90"/>
      <c r="AB574" s="90"/>
    </row>
    <row r="575" spans="2:28">
      <c r="B575" s="73">
        <v>43766</v>
      </c>
      <c r="C575" s="69">
        <v>13.3</v>
      </c>
      <c r="D575" s="77">
        <v>7.4</v>
      </c>
      <c r="E575" s="74">
        <v>2827.38</v>
      </c>
      <c r="F575" s="88">
        <v>31.74</v>
      </c>
      <c r="G575" s="88">
        <v>136.78</v>
      </c>
      <c r="H575" s="74">
        <v>651</v>
      </c>
      <c r="I575" s="69">
        <v>21</v>
      </c>
      <c r="J575" s="69">
        <v>54.92</v>
      </c>
      <c r="K575" s="77">
        <f>J575-I575</f>
        <v>33.92</v>
      </c>
      <c r="L575" s="69">
        <v>0</v>
      </c>
      <c r="M575" s="69">
        <v>0</v>
      </c>
      <c r="N575" s="69">
        <f>I575+K575+L575+M575</f>
        <v>54.92</v>
      </c>
      <c r="O575" s="77">
        <v>3.5</v>
      </c>
      <c r="P575" s="69">
        <v>0</v>
      </c>
      <c r="Q575" s="87">
        <v>7.7</v>
      </c>
      <c r="R575" s="131">
        <v>46.7</v>
      </c>
      <c r="S575" s="87">
        <v>16.2</v>
      </c>
      <c r="T575" s="69">
        <v>27.3</v>
      </c>
      <c r="U575" s="69">
        <f>T575-S575</f>
        <v>11.100000000000001</v>
      </c>
      <c r="V575" s="69">
        <v>0</v>
      </c>
      <c r="W575" s="69">
        <v>4.7300000000000004</v>
      </c>
      <c r="X575" s="69">
        <f>S575+U575+V575+W575</f>
        <v>32.03</v>
      </c>
      <c r="Y575" s="81">
        <f t="shared" si="16"/>
        <v>92.826420890937015</v>
      </c>
      <c r="Z575" s="90">
        <f>100*(I575-S575)/I575</f>
        <v>22.857142857142861</v>
      </c>
      <c r="AA575" s="90">
        <f>(J575-T575)/J575*100</f>
        <v>50.291332847778591</v>
      </c>
      <c r="AB575" s="90"/>
    </row>
    <row r="576" spans="2:28">
      <c r="B576" s="73">
        <v>43767</v>
      </c>
      <c r="C576" s="69">
        <v>13.3</v>
      </c>
      <c r="D576" s="77"/>
      <c r="E576" s="74">
        <v>2880.84</v>
      </c>
      <c r="F576" s="88"/>
      <c r="G576" s="88">
        <v>102.65</v>
      </c>
      <c r="H576" s="74">
        <v>674</v>
      </c>
      <c r="I576" s="69">
        <v>21</v>
      </c>
      <c r="J576" s="69"/>
      <c r="K576" s="77"/>
      <c r="L576" s="69"/>
      <c r="M576" s="69"/>
      <c r="N576" s="69"/>
      <c r="O576" s="77">
        <v>2.8</v>
      </c>
      <c r="P576" s="69"/>
      <c r="Q576" s="87"/>
      <c r="R576" s="131">
        <v>48</v>
      </c>
      <c r="S576" s="87">
        <v>13.7</v>
      </c>
      <c r="T576" s="69"/>
      <c r="U576" s="69"/>
      <c r="V576" s="69"/>
      <c r="W576" s="69"/>
      <c r="X576" s="69"/>
      <c r="Y576" s="81">
        <f t="shared" si="16"/>
        <v>92.87833827893175</v>
      </c>
      <c r="Z576" s="90">
        <f>100*(I576-S576)/I576</f>
        <v>34.761904761904766</v>
      </c>
      <c r="AA576" s="90"/>
      <c r="AB576" s="90"/>
    </row>
    <row r="577" spans="2:28">
      <c r="B577" s="73">
        <v>43768</v>
      </c>
      <c r="C577" s="69">
        <v>13.3</v>
      </c>
      <c r="D577" s="77"/>
      <c r="E577" s="74">
        <v>2679.79</v>
      </c>
      <c r="F577" s="88">
        <v>21.19</v>
      </c>
      <c r="G577" s="88">
        <v>57.12</v>
      </c>
      <c r="H577" s="74">
        <v>881</v>
      </c>
      <c r="I577" s="69">
        <v>22.7</v>
      </c>
      <c r="J577" s="69">
        <v>40.74</v>
      </c>
      <c r="K577" s="77">
        <f>J577-I577</f>
        <v>18.040000000000003</v>
      </c>
      <c r="L577" s="69"/>
      <c r="M577" s="69"/>
      <c r="N577" s="69"/>
      <c r="O577" s="77">
        <v>3.1</v>
      </c>
      <c r="P577" s="69">
        <v>1.37</v>
      </c>
      <c r="Q577" s="87">
        <v>8.1</v>
      </c>
      <c r="R577" s="131">
        <v>41.1</v>
      </c>
      <c r="S577" s="87">
        <v>14.3</v>
      </c>
      <c r="T577" s="69">
        <v>19.829999999999998</v>
      </c>
      <c r="U577" s="69">
        <f>T577-S577</f>
        <v>5.5299999999999976</v>
      </c>
      <c r="V577" s="69">
        <v>0.12</v>
      </c>
      <c r="W577" s="69">
        <v>8.2200000000000006</v>
      </c>
      <c r="X577" s="69">
        <f>S577+U577+V577+W577</f>
        <v>28.17</v>
      </c>
      <c r="Y577" s="81">
        <f t="shared" si="16"/>
        <v>95.334846765039728</v>
      </c>
      <c r="Z577" s="90">
        <f>100*(I577-S577)/I577</f>
        <v>37.004405286343605</v>
      </c>
      <c r="AA577" s="90">
        <f>(J577-T577)/J577*100</f>
        <v>51.325478645066283</v>
      </c>
      <c r="AB577" s="90"/>
    </row>
    <row r="578" spans="2:28">
      <c r="B578" s="73">
        <v>43769</v>
      </c>
      <c r="C578" s="69">
        <v>13.3</v>
      </c>
      <c r="D578" s="77"/>
      <c r="E578" s="74">
        <v>2848.9</v>
      </c>
      <c r="F578" s="88"/>
      <c r="G578" s="88">
        <v>66.209999999999994</v>
      </c>
      <c r="H578" s="74">
        <v>816</v>
      </c>
      <c r="I578" s="69">
        <v>16.5</v>
      </c>
      <c r="J578" s="69"/>
      <c r="K578" s="77"/>
      <c r="L578" s="69">
        <v>0</v>
      </c>
      <c r="M578" s="69">
        <v>0</v>
      </c>
      <c r="N578" s="69"/>
      <c r="O578" s="77">
        <v>3.9000000000000004</v>
      </c>
      <c r="P578" s="69"/>
      <c r="Q578" s="87"/>
      <c r="R578" s="131">
        <v>41.1</v>
      </c>
      <c r="S578" s="87">
        <v>15.2</v>
      </c>
      <c r="T578" s="69"/>
      <c r="U578" s="69"/>
      <c r="V578" s="69"/>
      <c r="W578" s="69"/>
      <c r="X578" s="69"/>
      <c r="Y578" s="81">
        <f t="shared" si="16"/>
        <v>94.963235294117638</v>
      </c>
      <c r="Z578" s="90">
        <f>100*(I578-S578)/I578</f>
        <v>7.8787878787878824</v>
      </c>
      <c r="AA578" s="90"/>
      <c r="AB578" s="90"/>
    </row>
    <row r="579" spans="2:28">
      <c r="B579" s="73">
        <v>43770</v>
      </c>
      <c r="C579" s="69">
        <v>13.3</v>
      </c>
      <c r="D579" s="77"/>
      <c r="E579" s="74">
        <v>2933.26</v>
      </c>
      <c r="F579" s="88">
        <v>11.46</v>
      </c>
      <c r="G579" s="88">
        <v>46.06</v>
      </c>
      <c r="H579" s="74">
        <v>600</v>
      </c>
      <c r="I579" s="69">
        <v>17.8</v>
      </c>
      <c r="J579" s="69">
        <v>40.74</v>
      </c>
      <c r="K579" s="77">
        <f>J579-I579</f>
        <v>22.94</v>
      </c>
      <c r="L579" s="69"/>
      <c r="M579" s="69"/>
      <c r="N579" s="69"/>
      <c r="O579" s="77">
        <v>3.5</v>
      </c>
      <c r="P579" s="69">
        <v>3.66</v>
      </c>
      <c r="Q579" s="87">
        <v>8.3000000000000007</v>
      </c>
      <c r="R579" s="131">
        <v>38.200000000000003</v>
      </c>
      <c r="S579" s="87">
        <v>14.1</v>
      </c>
      <c r="T579" s="69">
        <v>18.3</v>
      </c>
      <c r="U579" s="69">
        <f>T579-S579</f>
        <v>4.2000000000000011</v>
      </c>
      <c r="V579" s="69">
        <v>0</v>
      </c>
      <c r="W579" s="69">
        <v>8.75</v>
      </c>
      <c r="X579" s="69">
        <f>S579+U579+V579+W579</f>
        <v>27.05</v>
      </c>
      <c r="Y579" s="81">
        <f t="shared" si="16"/>
        <v>93.633333333333326</v>
      </c>
      <c r="Z579" s="90">
        <f>100*(I579-S579)/I579</f>
        <v>20.786516853932589</v>
      </c>
      <c r="AA579" s="90">
        <f>(J579-T579)/J579*100</f>
        <v>55.081001472754053</v>
      </c>
      <c r="AB579" s="90"/>
    </row>
    <row r="580" spans="2:28">
      <c r="B580" s="73">
        <v>43771</v>
      </c>
      <c r="C580" s="69">
        <v>13.3</v>
      </c>
      <c r="D580" s="77"/>
      <c r="E580" s="74">
        <v>2934.6</v>
      </c>
      <c r="F580" s="99"/>
      <c r="G580" s="88"/>
      <c r="H580" s="74">
        <v>694</v>
      </c>
      <c r="I580" s="87"/>
      <c r="J580" s="87"/>
      <c r="K580" s="77"/>
      <c r="L580" s="69"/>
      <c r="M580" s="69"/>
      <c r="N580" s="69"/>
      <c r="O580" s="77">
        <v>2.7</v>
      </c>
      <c r="P580" s="87"/>
      <c r="Q580" s="87"/>
      <c r="R580" s="131">
        <v>42.5</v>
      </c>
      <c r="S580" s="87">
        <v>14.1</v>
      </c>
      <c r="T580" s="87"/>
      <c r="U580" s="69"/>
      <c r="V580" s="87"/>
      <c r="W580" s="87"/>
      <c r="X580" s="69"/>
      <c r="Y580" s="81">
        <f t="shared" si="16"/>
        <v>93.876080691642656</v>
      </c>
      <c r="Z580" s="90"/>
      <c r="AA580" s="90"/>
      <c r="AB580" s="90"/>
    </row>
    <row r="581" spans="2:28">
      <c r="B581" s="73">
        <v>43772</v>
      </c>
      <c r="C581" s="69">
        <v>13.3</v>
      </c>
      <c r="D581" s="77"/>
      <c r="E581" s="74">
        <v>2843.96</v>
      </c>
      <c r="F581" s="99"/>
      <c r="G581" s="88"/>
      <c r="H581" s="74">
        <v>812</v>
      </c>
      <c r="J581" s="87"/>
      <c r="K581" s="77"/>
      <c r="L581" s="87"/>
      <c r="M581" s="87"/>
      <c r="N581" s="69"/>
      <c r="O581" s="77">
        <v>2.4500000000000002</v>
      </c>
      <c r="P581" s="87"/>
      <c r="Q581" s="87"/>
      <c r="R581" s="131">
        <v>36.700000000000003</v>
      </c>
      <c r="S581" s="87">
        <v>13.1</v>
      </c>
      <c r="T581" s="87"/>
      <c r="U581" s="69"/>
      <c r="V581" s="87"/>
      <c r="W581" s="87"/>
      <c r="X581" s="69"/>
      <c r="Y581" s="81">
        <f t="shared" si="16"/>
        <v>95.480295566502463</v>
      </c>
      <c r="Z581" s="90"/>
      <c r="AA581" s="90"/>
      <c r="AB581" s="90"/>
    </row>
    <row r="582" spans="2:28">
      <c r="B582" s="73">
        <v>43773</v>
      </c>
      <c r="C582" s="69">
        <v>13.3</v>
      </c>
      <c r="D582" s="77">
        <v>7.2</v>
      </c>
      <c r="E582" s="74">
        <v>2712.71</v>
      </c>
      <c r="F582" s="88">
        <v>13.25</v>
      </c>
      <c r="G582" s="88">
        <v>90.68</v>
      </c>
      <c r="H582" s="74">
        <v>934</v>
      </c>
      <c r="I582" s="87">
        <v>20.7</v>
      </c>
      <c r="J582" s="69">
        <v>48.22</v>
      </c>
      <c r="K582" s="77">
        <f>J582-I582</f>
        <v>27.52</v>
      </c>
      <c r="L582" s="69">
        <v>0</v>
      </c>
      <c r="M582" s="69">
        <v>0.26</v>
      </c>
      <c r="N582" s="69">
        <f>I582+K582+L582+M582</f>
        <v>48.48</v>
      </c>
      <c r="O582" s="77">
        <v>2.95</v>
      </c>
      <c r="P582" s="69">
        <v>0</v>
      </c>
      <c r="Q582" s="87">
        <v>7.7</v>
      </c>
      <c r="R582" s="131">
        <v>29</v>
      </c>
      <c r="S582" s="87">
        <v>9.8000000000000007</v>
      </c>
      <c r="T582" s="69">
        <v>13.85</v>
      </c>
      <c r="U582" s="69">
        <f>T582-S582</f>
        <v>4.0499999999999989</v>
      </c>
      <c r="V582" s="69">
        <v>0</v>
      </c>
      <c r="W582" s="69">
        <v>0.1</v>
      </c>
      <c r="X582" s="69">
        <f>S582+U582+V582+W582</f>
        <v>13.95</v>
      </c>
      <c r="Y582" s="81">
        <f t="shared" si="16"/>
        <v>96.895074946466806</v>
      </c>
      <c r="Z582" s="90">
        <f>100*(I582-S582)/I582</f>
        <v>52.657004830917863</v>
      </c>
      <c r="AA582" s="90">
        <f>(J582-T582)/J582*100</f>
        <v>71.277478224802977</v>
      </c>
      <c r="AB582" s="90"/>
    </row>
    <row r="583" spans="2:28">
      <c r="B583" s="73">
        <v>43774</v>
      </c>
      <c r="C583" s="69">
        <v>13.3</v>
      </c>
      <c r="D583" s="99"/>
      <c r="E583" s="74">
        <v>2631.98</v>
      </c>
      <c r="F583" s="88"/>
      <c r="G583" s="88">
        <v>64.290000000000006</v>
      </c>
      <c r="H583" s="74">
        <v>915</v>
      </c>
      <c r="I583" s="69">
        <v>21.1</v>
      </c>
      <c r="J583" s="69"/>
      <c r="K583" s="77"/>
      <c r="L583" s="69"/>
      <c r="M583" s="69"/>
      <c r="N583" s="69"/>
      <c r="O583" s="77">
        <v>2.75</v>
      </c>
      <c r="P583" s="69"/>
      <c r="Q583" s="87"/>
      <c r="R583" s="131">
        <v>32.299999999999997</v>
      </c>
      <c r="S583" s="87">
        <v>8.6999999999999993</v>
      </c>
      <c r="T583" s="69"/>
      <c r="U583" s="69"/>
      <c r="V583" s="69"/>
      <c r="W583" s="69"/>
      <c r="X583" s="69"/>
      <c r="Y583" s="81">
        <f t="shared" si="16"/>
        <v>96.469945355191271</v>
      </c>
      <c r="Z583" s="90">
        <f>100*(I583-S583)/I583</f>
        <v>58.767772511848349</v>
      </c>
      <c r="AA583" s="90"/>
      <c r="AB583" s="90"/>
    </row>
    <row r="584" spans="2:28">
      <c r="B584" s="73">
        <v>43775</v>
      </c>
      <c r="C584" s="69">
        <v>13.3</v>
      </c>
      <c r="D584" s="99"/>
      <c r="E584" s="74">
        <v>2698.82</v>
      </c>
      <c r="F584" s="88"/>
      <c r="G584" s="88">
        <v>96.96</v>
      </c>
      <c r="H584" s="74">
        <v>873</v>
      </c>
      <c r="I584" s="69">
        <v>17.7</v>
      </c>
      <c r="J584" s="69">
        <v>37.76</v>
      </c>
      <c r="K584" s="77">
        <f>J584-I584</f>
        <v>20.059999999999999</v>
      </c>
      <c r="M584" s="69"/>
      <c r="N584" s="69"/>
      <c r="O584" s="77">
        <v>2.7</v>
      </c>
      <c r="P584" s="69">
        <v>4.37</v>
      </c>
      <c r="Q584" s="87">
        <v>7.9</v>
      </c>
      <c r="R584" s="131">
        <v>38.9</v>
      </c>
      <c r="S584" s="69">
        <v>6.9</v>
      </c>
      <c r="T584" s="69">
        <v>11.11</v>
      </c>
      <c r="U584" s="69">
        <f>T584-S584</f>
        <v>4.2099999999999991</v>
      </c>
      <c r="V584" s="69">
        <v>0</v>
      </c>
      <c r="W584" s="69">
        <v>14.22</v>
      </c>
      <c r="X584" s="69">
        <f>S584+U584+V584+W584</f>
        <v>25.33</v>
      </c>
      <c r="Y584" s="81">
        <f t="shared" si="16"/>
        <v>95.544100801832769</v>
      </c>
      <c r="Z584" s="90">
        <f>100*(I584-S584)/I584</f>
        <v>61.016949152542374</v>
      </c>
      <c r="AA584" s="90">
        <f>(J584-T584)/J584*100</f>
        <v>70.577330508474574</v>
      </c>
      <c r="AB584" s="90"/>
    </row>
    <row r="585" spans="2:28">
      <c r="B585" s="73">
        <v>43776</v>
      </c>
      <c r="C585" s="69">
        <v>13.3</v>
      </c>
      <c r="D585" s="99"/>
      <c r="E585" s="74">
        <v>2823.86</v>
      </c>
      <c r="F585" s="88"/>
      <c r="G585" s="88">
        <v>217.62</v>
      </c>
      <c r="H585" s="74">
        <v>2206</v>
      </c>
      <c r="I585" s="69">
        <v>18.100000000000001</v>
      </c>
      <c r="J585" s="69"/>
      <c r="K585" s="77"/>
      <c r="L585" s="69">
        <v>0</v>
      </c>
      <c r="M585" s="69">
        <v>0.11</v>
      </c>
      <c r="N585" s="69"/>
      <c r="O585" s="77">
        <v>1.05</v>
      </c>
      <c r="P585" s="69"/>
      <c r="Q585" s="87"/>
      <c r="R585" s="131">
        <v>32.799999999999997</v>
      </c>
      <c r="S585" s="69">
        <v>8</v>
      </c>
      <c r="T585" s="69"/>
      <c r="U585" s="69"/>
      <c r="V585" s="69"/>
      <c r="W585" s="69"/>
      <c r="X585" s="69"/>
      <c r="Y585" s="81">
        <f t="shared" si="16"/>
        <v>98.513145965548503</v>
      </c>
      <c r="Z585" s="90">
        <f>100*(I585-S585)/I585</f>
        <v>55.80110497237569</v>
      </c>
      <c r="AA585" s="90"/>
      <c r="AB585" s="90"/>
    </row>
    <row r="586" spans="2:28">
      <c r="B586" s="73">
        <v>43777</v>
      </c>
      <c r="C586" s="69">
        <v>13.3</v>
      </c>
      <c r="D586" s="99"/>
      <c r="E586" s="74">
        <v>2856.1</v>
      </c>
      <c r="F586" s="88">
        <v>16.11</v>
      </c>
      <c r="G586" s="88">
        <v>80.75</v>
      </c>
      <c r="H586" s="74">
        <v>1598</v>
      </c>
      <c r="I586" s="69">
        <v>27.3</v>
      </c>
      <c r="J586" s="69">
        <v>152.81</v>
      </c>
      <c r="K586" s="77"/>
      <c r="L586" s="69"/>
      <c r="N586" s="69"/>
      <c r="O586" s="77">
        <v>2.9</v>
      </c>
      <c r="P586" s="69">
        <v>1.45</v>
      </c>
      <c r="Q586" s="87">
        <v>7.9</v>
      </c>
      <c r="R586" s="131">
        <v>127.5</v>
      </c>
      <c r="S586" s="69">
        <v>13</v>
      </c>
      <c r="T586" s="69">
        <v>34.770000000000003</v>
      </c>
      <c r="U586" s="69">
        <f>T586-S586</f>
        <v>21.770000000000003</v>
      </c>
      <c r="V586" s="69">
        <v>0</v>
      </c>
      <c r="W586" s="69">
        <v>0.48</v>
      </c>
      <c r="X586" s="69">
        <f>S586+U586+V586+W586</f>
        <v>35.25</v>
      </c>
      <c r="Y586" s="81">
        <f t="shared" si="16"/>
        <v>92.021276595744681</v>
      </c>
      <c r="Z586" s="90">
        <f>100*(I586-S586)/I586</f>
        <v>52.38095238095238</v>
      </c>
      <c r="AA586" s="90">
        <f>(J586-T586)/J586*100</f>
        <v>77.246253517439953</v>
      </c>
      <c r="AB586" s="90"/>
    </row>
    <row r="587" spans="2:28">
      <c r="B587" s="73">
        <v>43778</v>
      </c>
      <c r="C587" s="69">
        <v>13.3</v>
      </c>
      <c r="D587" s="99"/>
      <c r="E587" s="74">
        <v>2504.33</v>
      </c>
      <c r="F587" s="88"/>
      <c r="G587" s="88"/>
      <c r="H587" s="74">
        <v>1062</v>
      </c>
      <c r="I587" s="69"/>
      <c r="J587" s="69"/>
      <c r="K587" s="77"/>
      <c r="L587" s="69"/>
      <c r="M587" s="69"/>
      <c r="N587" s="69"/>
      <c r="O587" s="77">
        <v>5.15</v>
      </c>
      <c r="P587" s="69"/>
      <c r="Q587" s="87"/>
      <c r="R587" s="131">
        <v>62.1</v>
      </c>
      <c r="S587" s="87">
        <v>43.6</v>
      </c>
      <c r="T587" s="69"/>
      <c r="U587" s="69"/>
      <c r="V587" s="69"/>
      <c r="W587" s="69"/>
      <c r="X587" s="69"/>
      <c r="Y587" s="81">
        <f t="shared" si="16"/>
        <v>94.152542372881356</v>
      </c>
      <c r="Z587" s="90"/>
      <c r="AA587" s="90"/>
      <c r="AB587" s="90"/>
    </row>
    <row r="588" spans="2:28">
      <c r="B588" s="73">
        <v>43779</v>
      </c>
      <c r="C588" s="69">
        <v>13.3</v>
      </c>
      <c r="D588" s="99"/>
      <c r="E588" s="74">
        <v>2139.6</v>
      </c>
      <c r="F588" s="88"/>
      <c r="G588" s="88"/>
      <c r="H588" s="74">
        <v>749</v>
      </c>
      <c r="I588" s="69"/>
      <c r="J588" s="69"/>
      <c r="K588" s="77"/>
      <c r="L588" s="69"/>
      <c r="M588" s="69"/>
      <c r="N588" s="69"/>
      <c r="O588" s="77">
        <v>5.8</v>
      </c>
      <c r="P588" s="69"/>
      <c r="Q588" s="87"/>
      <c r="R588" s="131">
        <v>38.5</v>
      </c>
      <c r="S588" s="87">
        <v>37.6</v>
      </c>
      <c r="T588" s="69"/>
      <c r="U588" s="69"/>
      <c r="V588" s="69"/>
      <c r="W588" s="69"/>
      <c r="X588" s="69"/>
      <c r="Y588" s="81">
        <f t="shared" si="16"/>
        <v>94.859813084112147</v>
      </c>
      <c r="Z588" s="90"/>
      <c r="AA588" s="90"/>
      <c r="AB588" s="90"/>
    </row>
    <row r="589" spans="2:28">
      <c r="B589" s="73">
        <v>43780</v>
      </c>
      <c r="C589" s="69">
        <v>13.3</v>
      </c>
      <c r="D589" s="77">
        <v>7.4</v>
      </c>
      <c r="E589" s="74">
        <v>2138.58</v>
      </c>
      <c r="F589" s="88">
        <v>12.62</v>
      </c>
      <c r="G589" s="88">
        <v>65.88</v>
      </c>
      <c r="H589" s="74">
        <v>632</v>
      </c>
      <c r="I589" s="69">
        <v>22.3</v>
      </c>
      <c r="J589" s="69">
        <v>46.14</v>
      </c>
      <c r="K589" s="77">
        <f>J589-I589</f>
        <v>23.84</v>
      </c>
      <c r="L589" s="69">
        <v>0</v>
      </c>
      <c r="M589" s="69">
        <v>0</v>
      </c>
      <c r="N589" s="69">
        <f>I589+K589+L589+M589</f>
        <v>46.14</v>
      </c>
      <c r="O589" s="77">
        <v>4.5500000000000007</v>
      </c>
      <c r="P589" s="69">
        <v>6.8</v>
      </c>
      <c r="Q589" s="87">
        <v>7.5</v>
      </c>
      <c r="R589" s="131">
        <v>45.5</v>
      </c>
      <c r="S589" s="87">
        <v>24.8</v>
      </c>
      <c r="T589" s="69">
        <v>43.73</v>
      </c>
      <c r="U589" s="69">
        <f>T589-S589</f>
        <v>18.929999999999996</v>
      </c>
      <c r="V589" s="69">
        <v>0</v>
      </c>
      <c r="W589" s="69">
        <v>20.39</v>
      </c>
      <c r="X589" s="69">
        <f>S589+U589+V589+W589</f>
        <v>64.12</v>
      </c>
      <c r="Y589" s="81">
        <f t="shared" si="16"/>
        <v>92.800632911392398</v>
      </c>
      <c r="Z589" s="90">
        <f>100*(I589-S589)/I589</f>
        <v>-11.210762331838565</v>
      </c>
      <c r="AA589" s="90">
        <f>(J589-T589)/J589*100</f>
        <v>5.2232336367577021</v>
      </c>
      <c r="AB589" s="90"/>
    </row>
    <row r="590" spans="2:28">
      <c r="B590" s="73">
        <v>43781</v>
      </c>
      <c r="C590" s="69">
        <v>13.3</v>
      </c>
      <c r="D590" s="99"/>
      <c r="E590" s="74">
        <v>2340.7199999999998</v>
      </c>
      <c r="F590" s="88"/>
      <c r="G590" s="88">
        <v>45.53</v>
      </c>
      <c r="H590" s="74">
        <v>693</v>
      </c>
      <c r="I590" s="69">
        <v>21.5</v>
      </c>
      <c r="J590" s="69"/>
      <c r="K590" s="77"/>
      <c r="L590" s="69"/>
      <c r="M590" s="69"/>
      <c r="N590" s="69"/>
      <c r="O590" s="77">
        <v>2.95</v>
      </c>
      <c r="P590" s="69"/>
      <c r="Q590" s="87"/>
      <c r="R590" s="131">
        <v>55.1</v>
      </c>
      <c r="S590" s="87">
        <v>4.8</v>
      </c>
      <c r="T590" s="69"/>
      <c r="U590" s="69"/>
      <c r="V590" s="69"/>
      <c r="W590" s="69"/>
      <c r="X590" s="69"/>
      <c r="Y590" s="81">
        <f t="shared" si="16"/>
        <v>92.049062049062044</v>
      </c>
      <c r="Z590" s="90">
        <f>100*(I590-S590)/I590</f>
        <v>77.674418604651166</v>
      </c>
      <c r="AA590" s="90"/>
      <c r="AB590" s="90"/>
    </row>
    <row r="591" spans="2:28">
      <c r="B591" s="73">
        <v>43782</v>
      </c>
      <c r="C591" s="69">
        <v>13.3</v>
      </c>
      <c r="D591" s="99"/>
      <c r="E591" s="74">
        <v>2163.2800000000002</v>
      </c>
      <c r="F591" s="88">
        <v>6.18</v>
      </c>
      <c r="G591" s="88">
        <v>55.93</v>
      </c>
      <c r="H591" s="74">
        <v>669</v>
      </c>
      <c r="I591" s="69">
        <v>16.3</v>
      </c>
      <c r="J591" s="69">
        <v>36.26</v>
      </c>
      <c r="K591" s="77">
        <f>J591-I591</f>
        <v>19.959999999999997</v>
      </c>
      <c r="L591" s="69"/>
      <c r="M591" s="69"/>
      <c r="N591" s="69"/>
      <c r="O591" s="77">
        <v>2.6</v>
      </c>
      <c r="P591" s="69">
        <v>6.42</v>
      </c>
      <c r="Q591" s="87">
        <v>8.4</v>
      </c>
      <c r="R591" s="131">
        <v>42.3</v>
      </c>
      <c r="S591" s="87">
        <v>1.4</v>
      </c>
      <c r="T591" s="69">
        <v>4.84</v>
      </c>
      <c r="U591" s="69">
        <f>T591-S591</f>
        <v>3.44</v>
      </c>
      <c r="V591" s="69">
        <v>0</v>
      </c>
      <c r="W591" s="69">
        <v>29.22</v>
      </c>
      <c r="X591" s="69">
        <f>S591+U591+V591+W591</f>
        <v>34.06</v>
      </c>
      <c r="Y591" s="81">
        <f t="shared" si="16"/>
        <v>93.677130044843054</v>
      </c>
      <c r="Z591" s="90">
        <f>100*(I591-S591)/I591</f>
        <v>91.411042944785265</v>
      </c>
      <c r="AA591" s="90">
        <f>(J591-T591)/J591*100</f>
        <v>86.651958080529511</v>
      </c>
      <c r="AB591" s="90"/>
    </row>
    <row r="592" spans="2:28">
      <c r="B592" s="73">
        <v>43783</v>
      </c>
      <c r="C592" s="69">
        <v>13.3</v>
      </c>
      <c r="D592" s="99"/>
      <c r="E592" s="74">
        <v>2081.67</v>
      </c>
      <c r="F592" s="88"/>
      <c r="G592" s="88">
        <v>101.43</v>
      </c>
      <c r="H592" s="74">
        <v>639</v>
      </c>
      <c r="I592" s="69">
        <v>24.7</v>
      </c>
      <c r="J592" s="69"/>
      <c r="K592" s="77"/>
      <c r="L592" s="69">
        <v>0</v>
      </c>
      <c r="M592" s="69">
        <v>0.09</v>
      </c>
      <c r="N592" s="69"/>
      <c r="O592" s="96">
        <v>3.45</v>
      </c>
      <c r="P592" s="69"/>
      <c r="Q592" s="87"/>
      <c r="R592" s="131">
        <v>44.6</v>
      </c>
      <c r="S592" s="87">
        <v>1.9</v>
      </c>
      <c r="T592" s="69"/>
      <c r="U592" s="69"/>
      <c r="V592" s="69"/>
      <c r="W592" s="69"/>
      <c r="X592" s="69"/>
      <c r="Y592" s="81">
        <f t="shared" si="16"/>
        <v>93.020344287949925</v>
      </c>
      <c r="Z592" s="90">
        <f>100*(I592-S592)/I592</f>
        <v>92.307692307692307</v>
      </c>
      <c r="AA592" s="90"/>
      <c r="AB592" s="90"/>
    </row>
    <row r="593" spans="2:28">
      <c r="B593" s="73">
        <v>43784</v>
      </c>
      <c r="C593" s="69">
        <v>13.3</v>
      </c>
      <c r="D593" s="99"/>
      <c r="E593" s="74">
        <v>2160.98</v>
      </c>
      <c r="F593" s="88">
        <v>23.65</v>
      </c>
      <c r="G593" s="74">
        <v>96.72</v>
      </c>
      <c r="H593" s="74">
        <v>755</v>
      </c>
      <c r="I593" s="69">
        <v>22</v>
      </c>
      <c r="J593" s="69">
        <v>47.89</v>
      </c>
      <c r="K593" s="77">
        <f>J593-I593</f>
        <v>25.89</v>
      </c>
      <c r="L593" s="69"/>
      <c r="M593" s="69"/>
      <c r="N593" s="69"/>
      <c r="O593" s="96">
        <v>2.6</v>
      </c>
      <c r="P593" s="69">
        <v>6.76</v>
      </c>
      <c r="Q593" s="87">
        <v>7.6</v>
      </c>
      <c r="R593" s="131">
        <v>41.5</v>
      </c>
      <c r="S593" s="87">
        <v>0.4</v>
      </c>
      <c r="T593" s="69">
        <v>4.54</v>
      </c>
      <c r="U593" s="69">
        <f>T593-S593</f>
        <v>4.1399999999999997</v>
      </c>
      <c r="V593" s="69">
        <v>0</v>
      </c>
      <c r="W593" s="69">
        <v>28.31</v>
      </c>
      <c r="X593" s="69">
        <f>S593+U593+V593+W593</f>
        <v>32.85</v>
      </c>
      <c r="Y593" s="81">
        <f t="shared" si="16"/>
        <v>94.503311258278146</v>
      </c>
      <c r="Z593" s="90">
        <f>100*(I593-S593)/I593</f>
        <v>98.181818181818187</v>
      </c>
      <c r="AA593" s="90">
        <f>(J593-T593)/J593*100</f>
        <v>90.519941532679056</v>
      </c>
      <c r="AB593" s="90"/>
    </row>
    <row r="594" spans="2:28">
      <c r="B594" s="73">
        <v>43785</v>
      </c>
      <c r="C594" s="69">
        <v>13.3</v>
      </c>
      <c r="D594" s="77"/>
      <c r="E594" s="74">
        <v>2306.4499999999998</v>
      </c>
      <c r="F594" s="88"/>
      <c r="G594" s="74"/>
      <c r="H594" s="74">
        <v>776</v>
      </c>
      <c r="I594" s="69"/>
      <c r="J594" s="69"/>
      <c r="K594" s="77"/>
      <c r="L594" s="69"/>
      <c r="M594" s="69"/>
      <c r="N594" s="69"/>
      <c r="O594" s="96">
        <v>4.2</v>
      </c>
      <c r="P594" s="69"/>
      <c r="Q594" s="87"/>
      <c r="R594" s="131">
        <v>37.1</v>
      </c>
      <c r="S594" s="87">
        <v>0.8</v>
      </c>
      <c r="T594" s="69"/>
      <c r="U594" s="69"/>
      <c r="V594" s="69"/>
      <c r="W594" s="69"/>
      <c r="X594" s="69"/>
      <c r="Y594" s="81">
        <f t="shared" si="16"/>
        <v>95.219072164948443</v>
      </c>
      <c r="Z594" s="90"/>
      <c r="AA594" s="90"/>
      <c r="AB594" s="90"/>
    </row>
    <row r="595" spans="2:28">
      <c r="B595" s="73">
        <v>43786</v>
      </c>
      <c r="C595" s="69">
        <v>13.3</v>
      </c>
      <c r="D595" s="77"/>
      <c r="E595" s="74">
        <v>2301.67</v>
      </c>
      <c r="F595" s="88"/>
      <c r="G595" s="74"/>
      <c r="H595" s="74">
        <v>862</v>
      </c>
      <c r="I595" s="69"/>
      <c r="J595" s="69"/>
      <c r="K595" s="77"/>
      <c r="L595" s="69"/>
      <c r="M595" s="69"/>
      <c r="N595" s="69"/>
      <c r="O595" s="96">
        <v>3.2</v>
      </c>
      <c r="P595" s="69"/>
      <c r="Q595" s="87"/>
      <c r="R595" s="131">
        <v>31.7</v>
      </c>
      <c r="S595" s="87">
        <v>0.6</v>
      </c>
      <c r="T595" s="69"/>
      <c r="U595" s="69"/>
      <c r="V595" s="69"/>
      <c r="W595" s="69"/>
      <c r="X595" s="69"/>
      <c r="Y595" s="81">
        <f t="shared" si="16"/>
        <v>96.322505800464029</v>
      </c>
      <c r="Z595" s="90"/>
      <c r="AA595" s="90"/>
      <c r="AB595" s="90"/>
    </row>
    <row r="596" spans="2:28">
      <c r="B596" s="73">
        <v>43787</v>
      </c>
      <c r="C596" s="69">
        <v>13.3</v>
      </c>
      <c r="D596" s="77">
        <v>7.5</v>
      </c>
      <c r="E596" s="74">
        <v>2288.46</v>
      </c>
      <c r="F596" s="88">
        <v>20.010000000000002</v>
      </c>
      <c r="G596" s="74">
        <v>203.71</v>
      </c>
      <c r="H596" s="74">
        <v>718</v>
      </c>
      <c r="I596" s="69">
        <v>17.8</v>
      </c>
      <c r="J596" s="69">
        <v>48.59</v>
      </c>
      <c r="K596" s="77">
        <f>J596-I596</f>
        <v>30.790000000000003</v>
      </c>
      <c r="L596" s="69">
        <v>0</v>
      </c>
      <c r="M596" s="69">
        <v>0.2</v>
      </c>
      <c r="N596" s="69">
        <f>I596+K596+L596+M596</f>
        <v>48.790000000000006</v>
      </c>
      <c r="O596" s="96">
        <v>3.45</v>
      </c>
      <c r="P596" s="69">
        <v>1.22</v>
      </c>
      <c r="Q596" s="87">
        <v>7.5</v>
      </c>
      <c r="R596" s="131">
        <v>35.200000000000003</v>
      </c>
      <c r="S596" s="87">
        <v>0.5</v>
      </c>
      <c r="T596" s="69">
        <v>4.51</v>
      </c>
      <c r="U596" s="69">
        <f>T596-S596</f>
        <v>4.01</v>
      </c>
      <c r="V596" s="69">
        <v>0</v>
      </c>
      <c r="W596" s="69">
        <v>22.09</v>
      </c>
      <c r="X596" s="69">
        <f>S596+U596+V596+W596</f>
        <v>26.6</v>
      </c>
      <c r="Y596" s="81">
        <f t="shared" si="16"/>
        <v>95.097493036211688</v>
      </c>
      <c r="Z596" s="90">
        <f>100*(I596-S596)/I596</f>
        <v>97.191011235955045</v>
      </c>
      <c r="AA596" s="90">
        <f>(J596-T596)/J596*100</f>
        <v>90.718254784935183</v>
      </c>
      <c r="AB596" s="90"/>
    </row>
    <row r="597" spans="2:28">
      <c r="B597" s="73">
        <v>43788</v>
      </c>
      <c r="C597" s="69">
        <v>13.3</v>
      </c>
      <c r="D597" s="77"/>
      <c r="E597" s="74">
        <v>2471.9</v>
      </c>
      <c r="F597" s="88"/>
      <c r="G597" s="74">
        <v>115.23</v>
      </c>
      <c r="H597" s="74">
        <v>838</v>
      </c>
      <c r="I597" s="69">
        <v>20.3</v>
      </c>
      <c r="J597" s="69"/>
      <c r="K597" s="77"/>
      <c r="L597" s="69"/>
      <c r="M597" s="69"/>
      <c r="N597" s="69"/>
      <c r="O597" s="96">
        <v>2.75</v>
      </c>
      <c r="P597" s="69"/>
      <c r="Q597" s="87"/>
      <c r="R597" s="131">
        <v>34.9</v>
      </c>
      <c r="S597" s="87">
        <v>1.3</v>
      </c>
      <c r="T597" s="69"/>
      <c r="U597" s="69"/>
      <c r="V597" s="69"/>
      <c r="W597" s="69"/>
      <c r="X597" s="69"/>
      <c r="Y597" s="81">
        <f t="shared" si="16"/>
        <v>95.835322195704066</v>
      </c>
      <c r="Z597" s="90">
        <f>100*(I597-S597)/I597</f>
        <v>93.596059113300484</v>
      </c>
      <c r="AA597" s="90"/>
      <c r="AB597" s="90"/>
    </row>
    <row r="598" spans="2:28">
      <c r="B598" s="73">
        <v>43789</v>
      </c>
      <c r="C598" s="69">
        <v>13.3</v>
      </c>
      <c r="D598" s="77"/>
      <c r="E598" s="74">
        <v>2707.75</v>
      </c>
      <c r="F598" s="88">
        <v>20.53</v>
      </c>
      <c r="G598" s="74">
        <v>185.35</v>
      </c>
      <c r="H598" s="74">
        <v>779</v>
      </c>
      <c r="I598" s="69">
        <v>19.7</v>
      </c>
      <c r="J598" s="69">
        <v>51.37</v>
      </c>
      <c r="K598" s="77">
        <f>J598-I598</f>
        <v>31.669999999999998</v>
      </c>
      <c r="L598" s="69"/>
      <c r="M598" s="69"/>
      <c r="N598" s="69"/>
      <c r="O598" s="96">
        <v>3.3499999999999996</v>
      </c>
      <c r="P598" s="69">
        <v>0</v>
      </c>
      <c r="Q598" s="87">
        <v>7.4</v>
      </c>
      <c r="R598" s="131">
        <v>39.5</v>
      </c>
      <c r="S598" s="87">
        <v>0.7</v>
      </c>
      <c r="T598" s="69">
        <v>4.37</v>
      </c>
      <c r="U598" s="69">
        <f>T598-S598</f>
        <v>3.67</v>
      </c>
      <c r="V598" s="69">
        <v>0</v>
      </c>
      <c r="W598" s="69">
        <v>18.14</v>
      </c>
      <c r="X598" s="69">
        <f>S598+U598+V598+W598</f>
        <v>22.51</v>
      </c>
      <c r="Y598" s="81">
        <f t="shared" si="16"/>
        <v>94.929396662387674</v>
      </c>
      <c r="Z598" s="90">
        <f>100*(I598-S598)/I598</f>
        <v>96.44670050761421</v>
      </c>
      <c r="AA598" s="90">
        <f>(J598-T598)/J598*100</f>
        <v>91.493089351761739</v>
      </c>
      <c r="AB598" s="90"/>
    </row>
    <row r="599" spans="2:28">
      <c r="B599" s="73">
        <v>43790</v>
      </c>
      <c r="C599" s="69">
        <v>13.3</v>
      </c>
      <c r="D599" s="77"/>
      <c r="E599" s="74">
        <v>2463.69</v>
      </c>
      <c r="F599" s="88"/>
      <c r="G599" s="74">
        <v>98.5</v>
      </c>
      <c r="H599" s="74">
        <v>742</v>
      </c>
      <c r="I599" s="69">
        <v>27.3</v>
      </c>
      <c r="J599" s="69"/>
      <c r="K599" s="77"/>
      <c r="L599" s="69">
        <v>0</v>
      </c>
      <c r="M599" s="69">
        <v>0</v>
      </c>
      <c r="N599" s="69"/>
      <c r="O599" s="96">
        <v>3.45</v>
      </c>
      <c r="P599" s="69"/>
      <c r="Q599" s="87"/>
      <c r="R599" s="131">
        <v>30.7</v>
      </c>
      <c r="S599" s="87">
        <v>1.7</v>
      </c>
      <c r="T599" s="69"/>
      <c r="U599" s="69"/>
      <c r="V599" s="69"/>
      <c r="W599" s="69"/>
      <c r="X599" s="69"/>
      <c r="Y599" s="81">
        <f t="shared" si="16"/>
        <v>95.862533692722366</v>
      </c>
      <c r="Z599" s="90">
        <f>100*(I599-S599)/I599</f>
        <v>93.772893772893767</v>
      </c>
      <c r="AA599" s="90"/>
      <c r="AB599" s="90"/>
    </row>
    <row r="600" spans="2:28">
      <c r="B600" s="73">
        <v>43791</v>
      </c>
      <c r="C600" s="69">
        <v>13.3</v>
      </c>
      <c r="D600" s="77"/>
      <c r="E600" s="74">
        <v>2260.1799999999998</v>
      </c>
      <c r="F600" s="88">
        <v>20.55</v>
      </c>
      <c r="G600" s="74">
        <v>43.86</v>
      </c>
      <c r="H600" s="74">
        <v>771</v>
      </c>
      <c r="I600" s="69">
        <v>51</v>
      </c>
      <c r="J600" s="69">
        <v>78.92</v>
      </c>
      <c r="K600" s="77">
        <f>J600-I600</f>
        <v>27.92</v>
      </c>
      <c r="L600" s="69"/>
      <c r="M600" s="69"/>
      <c r="N600" s="69"/>
      <c r="O600" s="77">
        <v>2.95</v>
      </c>
      <c r="P600" s="69">
        <v>2.41</v>
      </c>
      <c r="Q600" s="87">
        <v>7.2</v>
      </c>
      <c r="R600" s="131">
        <v>35.6</v>
      </c>
      <c r="S600" s="87">
        <v>1.9</v>
      </c>
      <c r="T600" s="69">
        <v>5.65</v>
      </c>
      <c r="U600" s="69">
        <f>T600-S600</f>
        <v>3.7500000000000004</v>
      </c>
      <c r="V600" s="69">
        <v>0</v>
      </c>
      <c r="W600" s="69">
        <v>20.239999999999998</v>
      </c>
      <c r="X600" s="69">
        <f>S600+U600+V600+W600</f>
        <v>25.89</v>
      </c>
      <c r="Y600" s="81">
        <f t="shared" si="16"/>
        <v>95.382619974059651</v>
      </c>
      <c r="Z600" s="90">
        <f>100*(I600-S600)/I600</f>
        <v>96.274509803921575</v>
      </c>
      <c r="AA600" s="90">
        <f>(J600-T600)/J600*100</f>
        <v>92.840851495184992</v>
      </c>
      <c r="AB600" s="90"/>
    </row>
    <row r="601" spans="2:28">
      <c r="B601" s="73">
        <v>43792</v>
      </c>
      <c r="C601" s="69">
        <v>13.3</v>
      </c>
      <c r="D601" s="77"/>
      <c r="E601" s="74">
        <v>2202.85</v>
      </c>
      <c r="F601" s="88"/>
      <c r="G601" s="74"/>
      <c r="H601" s="74">
        <v>639</v>
      </c>
      <c r="I601" s="69"/>
      <c r="J601" s="69"/>
      <c r="K601" s="77"/>
      <c r="L601" s="69"/>
      <c r="M601" s="69"/>
      <c r="N601" s="69"/>
      <c r="O601" s="77">
        <v>3.05</v>
      </c>
      <c r="P601" s="69"/>
      <c r="Q601" s="87"/>
      <c r="R601" s="131">
        <v>29.8</v>
      </c>
      <c r="S601" s="87">
        <v>11.7</v>
      </c>
      <c r="T601" s="69"/>
      <c r="U601" s="69"/>
      <c r="V601" s="69"/>
      <c r="W601" s="69"/>
      <c r="X601" s="69"/>
      <c r="Y601" s="81">
        <f t="shared" si="16"/>
        <v>95.336463223787177</v>
      </c>
      <c r="Z601" s="90"/>
      <c r="AA601" s="90"/>
      <c r="AB601" s="90"/>
    </row>
    <row r="602" spans="2:28">
      <c r="B602" s="73">
        <v>43793</v>
      </c>
      <c r="C602" s="69">
        <v>13.3</v>
      </c>
      <c r="D602" s="96"/>
      <c r="E602" s="74">
        <v>2559</v>
      </c>
      <c r="F602" s="88"/>
      <c r="G602" s="74"/>
      <c r="H602" s="74">
        <v>665</v>
      </c>
      <c r="I602" s="69"/>
      <c r="J602" s="69"/>
      <c r="K602" s="77"/>
      <c r="L602" s="69"/>
      <c r="M602" s="69"/>
      <c r="N602" s="69"/>
      <c r="O602" s="77">
        <v>3.2</v>
      </c>
      <c r="P602" s="69"/>
      <c r="Q602" s="87"/>
      <c r="R602" s="131">
        <v>41.6</v>
      </c>
      <c r="S602" s="87">
        <v>4.8</v>
      </c>
      <c r="T602" s="69"/>
      <c r="U602" s="69"/>
      <c r="V602" s="69"/>
      <c r="W602" s="69"/>
      <c r="X602" s="69"/>
      <c r="Y602" s="81">
        <f t="shared" si="16"/>
        <v>93.744360902255636</v>
      </c>
      <c r="Z602" s="90"/>
      <c r="AA602" s="90"/>
      <c r="AB602" s="90"/>
    </row>
    <row r="603" spans="2:28">
      <c r="B603" s="73">
        <v>43794</v>
      </c>
      <c r="C603" s="69">
        <v>13.3</v>
      </c>
      <c r="D603" s="96">
        <v>7.4</v>
      </c>
      <c r="E603" s="74">
        <v>2256.41</v>
      </c>
      <c r="F603" s="88">
        <v>12.61</v>
      </c>
      <c r="G603" s="74">
        <v>43.73</v>
      </c>
      <c r="H603" s="74">
        <v>677</v>
      </c>
      <c r="I603" s="69">
        <v>21.1</v>
      </c>
      <c r="J603" s="69">
        <v>45.23</v>
      </c>
      <c r="K603" s="77">
        <f>J603-I603</f>
        <v>24.129999999999995</v>
      </c>
      <c r="L603" s="69">
        <v>0</v>
      </c>
      <c r="M603" s="69">
        <v>0</v>
      </c>
      <c r="N603" s="69">
        <f>I603+K603+L603+M603</f>
        <v>45.23</v>
      </c>
      <c r="O603" s="77">
        <v>2.75</v>
      </c>
      <c r="P603" s="69">
        <v>8.84</v>
      </c>
      <c r="Q603" s="87">
        <v>8.3000000000000007</v>
      </c>
      <c r="R603" s="131">
        <v>47.6</v>
      </c>
      <c r="S603" s="87">
        <v>0.5</v>
      </c>
      <c r="T603" s="69">
        <v>3.93</v>
      </c>
      <c r="U603" s="69">
        <f>T603-S603</f>
        <v>3.43</v>
      </c>
      <c r="V603" s="69">
        <v>0</v>
      </c>
      <c r="W603" s="69">
        <v>34.68</v>
      </c>
      <c r="X603" s="69">
        <f>S603+U603+V603+W603</f>
        <v>38.61</v>
      </c>
      <c r="Y603" s="81">
        <f t="shared" si="16"/>
        <v>92.968980797636618</v>
      </c>
      <c r="Z603" s="81">
        <f>(I603-S603)/I603*100</f>
        <v>97.630331753554501</v>
      </c>
      <c r="AA603" s="90">
        <f>(J603-T603)/J603*100</f>
        <v>91.311076718991828</v>
      </c>
      <c r="AB603" s="90"/>
    </row>
    <row r="604" spans="2:28">
      <c r="B604" s="73">
        <v>43795</v>
      </c>
      <c r="C604" s="69">
        <v>13.3</v>
      </c>
      <c r="D604" s="96"/>
      <c r="E604" s="74">
        <v>2223.64</v>
      </c>
      <c r="F604" s="88"/>
      <c r="G604" s="74">
        <v>32.090000000000003</v>
      </c>
      <c r="H604" s="74">
        <v>557</v>
      </c>
      <c r="I604" s="69">
        <v>20.399999999999999</v>
      </c>
      <c r="J604" s="69"/>
      <c r="K604" s="77"/>
      <c r="L604" s="69"/>
      <c r="M604" s="69"/>
      <c r="N604" s="69"/>
      <c r="O604" s="77">
        <v>3.55</v>
      </c>
      <c r="P604" s="69"/>
      <c r="Q604" s="87"/>
      <c r="R604" s="131">
        <v>40.299999999999997</v>
      </c>
      <c r="S604" s="87">
        <v>0.4</v>
      </c>
      <c r="T604" s="69"/>
      <c r="U604" s="69"/>
      <c r="V604" s="69"/>
      <c r="W604" s="69"/>
      <c r="X604" s="69"/>
      <c r="Y604" s="81">
        <f t="shared" si="16"/>
        <v>92.76481149012568</v>
      </c>
      <c r="Z604" s="90">
        <f>100*(I604-S604)/I604</f>
        <v>98.039215686274517</v>
      </c>
      <c r="AA604" s="90"/>
      <c r="AB604" s="90"/>
    </row>
    <row r="605" spans="2:28">
      <c r="B605" s="73">
        <v>43796</v>
      </c>
      <c r="C605" s="69">
        <v>13.3</v>
      </c>
      <c r="D605" s="96"/>
      <c r="E605" s="74">
        <v>2349.7399999999998</v>
      </c>
      <c r="F605" s="88">
        <v>14.45</v>
      </c>
      <c r="G605" s="74">
        <v>58.8</v>
      </c>
      <c r="H605" s="74">
        <v>648</v>
      </c>
      <c r="I605" s="128">
        <v>17</v>
      </c>
      <c r="J605" s="69">
        <v>46.72</v>
      </c>
      <c r="K605" s="77">
        <f>J605-I605</f>
        <v>29.72</v>
      </c>
      <c r="L605" s="69"/>
      <c r="M605" s="69"/>
      <c r="N605" s="69"/>
      <c r="O605" s="77">
        <v>3.55</v>
      </c>
      <c r="P605" s="69">
        <v>9.92</v>
      </c>
      <c r="Q605" s="87">
        <v>7.6</v>
      </c>
      <c r="R605" s="131">
        <v>42.7</v>
      </c>
      <c r="S605" s="87">
        <v>0.3</v>
      </c>
      <c r="T605" s="69">
        <v>4.24</v>
      </c>
      <c r="U605" s="69">
        <f>T605-S605</f>
        <v>3.9400000000000004</v>
      </c>
      <c r="V605" s="69">
        <v>0</v>
      </c>
      <c r="W605" s="69">
        <v>21.72</v>
      </c>
      <c r="X605" s="69">
        <f>S605+U605+V605+W605</f>
        <v>25.96</v>
      </c>
      <c r="Y605" s="81">
        <f t="shared" si="16"/>
        <v>93.410493827160494</v>
      </c>
      <c r="Z605" s="90">
        <f>100*(I605-S605)/I605</f>
        <v>98.235294117647058</v>
      </c>
      <c r="AA605" s="90">
        <f>(J605-T605)/J605*100</f>
        <v>90.924657534246563</v>
      </c>
      <c r="AB605" s="90"/>
    </row>
    <row r="606" spans="2:28">
      <c r="B606" s="73">
        <v>43797</v>
      </c>
      <c r="C606" s="69">
        <v>13.3</v>
      </c>
      <c r="D606" s="96"/>
      <c r="E606" s="74">
        <v>2539.71</v>
      </c>
      <c r="F606" s="88"/>
      <c r="G606" s="74">
        <v>33.549999999999997</v>
      </c>
      <c r="H606" s="74">
        <v>538</v>
      </c>
      <c r="I606" s="69">
        <v>16.3</v>
      </c>
      <c r="J606" s="69"/>
      <c r="K606" s="77"/>
      <c r="L606" s="69">
        <v>0</v>
      </c>
      <c r="M606" s="69">
        <v>7.0000000000000007E-2</v>
      </c>
      <c r="N606" s="69"/>
      <c r="O606" s="77">
        <v>4.1500000000000004</v>
      </c>
      <c r="P606" s="69"/>
      <c r="Q606" s="87"/>
      <c r="R606" s="131">
        <v>36.799999999999997</v>
      </c>
      <c r="S606" s="87">
        <v>0.6</v>
      </c>
      <c r="T606" s="69"/>
      <c r="U606" s="69"/>
      <c r="V606" s="69"/>
      <c r="W606" s="69"/>
      <c r="X606" s="69"/>
      <c r="Y606" s="81">
        <f t="shared" si="16"/>
        <v>93.159851301115239</v>
      </c>
      <c r="Z606" s="90">
        <f>100*(I606-S606)/I606</f>
        <v>96.319018404907965</v>
      </c>
      <c r="AA606" s="90"/>
      <c r="AB606" s="90"/>
    </row>
    <row r="607" spans="2:28">
      <c r="B607" s="73">
        <v>43798</v>
      </c>
      <c r="C607" s="69">
        <v>13.3</v>
      </c>
      <c r="D607" s="96"/>
      <c r="E607" s="74">
        <v>1925.84</v>
      </c>
      <c r="F607" s="88">
        <v>9.4499999999999993</v>
      </c>
      <c r="G607" s="74">
        <v>28.03</v>
      </c>
      <c r="H607" s="74">
        <v>930</v>
      </c>
      <c r="I607" s="87">
        <v>18.600000000000001</v>
      </c>
      <c r="J607" s="69">
        <v>50.25</v>
      </c>
      <c r="K607" s="77">
        <f>J607-I607</f>
        <v>31.65</v>
      </c>
      <c r="L607" s="87"/>
      <c r="M607" s="87"/>
      <c r="N607" s="69"/>
      <c r="O607" s="77">
        <v>3.1</v>
      </c>
      <c r="P607" s="69">
        <v>8.8699999999999992</v>
      </c>
      <c r="Q607" s="87">
        <v>7.3</v>
      </c>
      <c r="R607" s="131">
        <v>38.200000000000003</v>
      </c>
      <c r="S607" s="87">
        <v>0.6</v>
      </c>
      <c r="T607" s="69">
        <v>4.88</v>
      </c>
      <c r="U607" s="69">
        <f>T607-S607</f>
        <v>4.28</v>
      </c>
      <c r="V607" s="69">
        <v>0</v>
      </c>
      <c r="W607" s="69">
        <v>18.940000000000001</v>
      </c>
      <c r="X607" s="69">
        <f>S607+U607+V607+W607</f>
        <v>23.82</v>
      </c>
      <c r="Y607" s="81">
        <f t="shared" ref="Y607:Y670" si="17">(H607-R607)/H607*100</f>
        <v>95.892473118279568</v>
      </c>
      <c r="Z607" s="90">
        <f>100*(I607-S607)/I607</f>
        <v>96.774193548387089</v>
      </c>
      <c r="AA607" s="90">
        <f>(J607-T607)/J607*100</f>
        <v>90.288557213930346</v>
      </c>
      <c r="AB607" s="90"/>
    </row>
    <row r="608" spans="2:28">
      <c r="B608" s="73">
        <v>43799</v>
      </c>
      <c r="C608" s="69">
        <v>13.3</v>
      </c>
      <c r="D608" s="96"/>
      <c r="E608" s="74">
        <v>2561.09</v>
      </c>
      <c r="F608" s="88"/>
      <c r="G608" s="74"/>
      <c r="H608" s="74">
        <v>901</v>
      </c>
      <c r="I608" s="87"/>
      <c r="J608" s="69"/>
      <c r="K608" s="77"/>
      <c r="L608" s="69"/>
      <c r="M608" s="69"/>
      <c r="N608" s="69"/>
      <c r="O608" s="77">
        <v>2.5</v>
      </c>
      <c r="P608" s="69"/>
      <c r="Q608" s="87"/>
      <c r="R608" s="131">
        <v>41.7</v>
      </c>
      <c r="S608" s="87">
        <v>0.7</v>
      </c>
      <c r="T608" s="69"/>
      <c r="U608" s="69"/>
      <c r="V608" s="69"/>
      <c r="W608" s="69"/>
      <c r="X608" s="69"/>
      <c r="Y608" s="81">
        <f t="shared" si="17"/>
        <v>95.371809100998888</v>
      </c>
      <c r="Z608" s="90"/>
      <c r="AA608" s="90"/>
      <c r="AB608" s="90"/>
    </row>
    <row r="609" spans="2:28">
      <c r="B609" s="73">
        <v>43800</v>
      </c>
      <c r="C609" s="69">
        <v>13.3</v>
      </c>
      <c r="D609" s="96"/>
      <c r="E609" s="74">
        <v>2504.64</v>
      </c>
      <c r="F609" s="99"/>
      <c r="G609" s="121"/>
      <c r="H609" s="74">
        <v>806</v>
      </c>
      <c r="I609" s="87"/>
      <c r="J609" s="87"/>
      <c r="K609" s="77"/>
      <c r="L609" s="87"/>
      <c r="M609" s="87"/>
      <c r="N609" s="69"/>
      <c r="O609" s="77">
        <v>3.3</v>
      </c>
      <c r="P609" s="87"/>
      <c r="Q609" s="87"/>
      <c r="R609" s="87">
        <v>39</v>
      </c>
      <c r="S609" s="87">
        <v>0.7</v>
      </c>
      <c r="T609" s="87"/>
      <c r="U609" s="69"/>
      <c r="V609" s="87"/>
      <c r="W609" s="87"/>
      <c r="X609" s="69"/>
      <c r="Y609" s="81">
        <f t="shared" si="17"/>
        <v>95.161290322580655</v>
      </c>
      <c r="Z609" s="90"/>
      <c r="AA609" s="90"/>
      <c r="AB609" s="90"/>
    </row>
    <row r="610" spans="2:28">
      <c r="B610" s="73">
        <v>43801</v>
      </c>
      <c r="C610" s="69">
        <v>13.3</v>
      </c>
      <c r="D610" s="96">
        <v>7</v>
      </c>
      <c r="E610" s="74">
        <v>2459.02</v>
      </c>
      <c r="F610" s="88">
        <v>14.11</v>
      </c>
      <c r="G610" s="74">
        <v>41.89</v>
      </c>
      <c r="H610" s="74">
        <v>1018</v>
      </c>
      <c r="I610" s="87">
        <v>16.5</v>
      </c>
      <c r="J610" s="69">
        <v>46.72</v>
      </c>
      <c r="K610" s="77">
        <f>J610-I610</f>
        <v>30.22</v>
      </c>
      <c r="L610" s="69">
        <v>0</v>
      </c>
      <c r="M610" s="69">
        <v>0.12</v>
      </c>
      <c r="N610" s="69">
        <f>I610+K610+L610+M610</f>
        <v>46.839999999999996</v>
      </c>
      <c r="O610" s="77">
        <v>2.75</v>
      </c>
      <c r="P610" s="69">
        <v>10.76</v>
      </c>
      <c r="Q610" s="69">
        <v>7</v>
      </c>
      <c r="R610" s="132">
        <v>44.1</v>
      </c>
      <c r="S610" s="87">
        <v>0.4</v>
      </c>
      <c r="T610" s="69">
        <v>5.54</v>
      </c>
      <c r="U610" s="69">
        <f>T610-S610</f>
        <v>5.14</v>
      </c>
      <c r="V610" s="87">
        <v>0.9</v>
      </c>
      <c r="W610" s="69">
        <v>20.77</v>
      </c>
      <c r="X610" s="69">
        <f>S610+U610+V610+W610</f>
        <v>27.21</v>
      </c>
      <c r="Y610" s="81">
        <f t="shared" si="17"/>
        <v>95.667976424361484</v>
      </c>
      <c r="Z610" s="90">
        <f>100*(I610-S610)/I610</f>
        <v>97.575757575757592</v>
      </c>
      <c r="AA610" s="90">
        <f>(J610-T610)/J610*100</f>
        <v>88.142123287671239</v>
      </c>
      <c r="AB610" s="90"/>
    </row>
    <row r="611" spans="2:28">
      <c r="B611" s="73">
        <v>43802</v>
      </c>
      <c r="C611" s="69">
        <v>13.3</v>
      </c>
      <c r="D611" s="96"/>
      <c r="E611" s="74">
        <v>2439.23</v>
      </c>
      <c r="F611" s="99"/>
      <c r="G611" s="74">
        <v>315.07</v>
      </c>
      <c r="H611" s="74">
        <v>1153</v>
      </c>
      <c r="I611" s="87">
        <v>24.7</v>
      </c>
      <c r="J611" s="69"/>
      <c r="K611" s="77"/>
      <c r="L611" s="69"/>
      <c r="M611" s="69"/>
      <c r="N611" s="69"/>
      <c r="O611" s="77">
        <v>3.45</v>
      </c>
      <c r="P611" s="69"/>
      <c r="Q611" s="69"/>
      <c r="R611" s="132">
        <v>41.7</v>
      </c>
      <c r="S611" s="87">
        <v>0.5</v>
      </c>
      <c r="T611" s="69"/>
      <c r="U611" s="69"/>
      <c r="V611" s="87"/>
      <c r="W611" s="69"/>
      <c r="X611" s="69"/>
      <c r="Y611" s="81">
        <f t="shared" si="17"/>
        <v>96.383347788378131</v>
      </c>
      <c r="Z611" s="90">
        <f>100*(I611-S611)/I611</f>
        <v>97.97570850202429</v>
      </c>
      <c r="AA611" s="90"/>
      <c r="AB611" s="90"/>
    </row>
    <row r="612" spans="2:28">
      <c r="B612" s="73">
        <v>43803</v>
      </c>
      <c r="C612" s="69">
        <v>13.3</v>
      </c>
      <c r="D612" s="96"/>
      <c r="E612" s="74">
        <v>2286.63</v>
      </c>
      <c r="F612" s="88">
        <v>21.6</v>
      </c>
      <c r="G612" s="74">
        <v>259.54000000000002</v>
      </c>
      <c r="H612" s="74">
        <v>1159</v>
      </c>
      <c r="I612" s="87">
        <v>27.6</v>
      </c>
      <c r="J612" s="69">
        <v>64.319999999999993</v>
      </c>
      <c r="K612" s="77">
        <f>J612-I612</f>
        <v>36.719999999999992</v>
      </c>
      <c r="L612" s="69"/>
      <c r="M612" s="69"/>
      <c r="N612" s="69"/>
      <c r="O612" s="96">
        <v>3.95</v>
      </c>
      <c r="P612" s="69">
        <v>14.31</v>
      </c>
      <c r="Q612" s="69">
        <v>6.9</v>
      </c>
      <c r="R612" s="132">
        <v>43.8</v>
      </c>
      <c r="S612" s="87">
        <v>0.5</v>
      </c>
      <c r="T612" s="69">
        <v>4.53</v>
      </c>
      <c r="U612" s="69">
        <f>T612-S612</f>
        <v>4.03</v>
      </c>
      <c r="V612" s="69">
        <v>0</v>
      </c>
      <c r="W612" s="69">
        <v>22.24</v>
      </c>
      <c r="X612" s="69">
        <f>S612+U612+V612+W612</f>
        <v>26.77</v>
      </c>
      <c r="Y612" s="81">
        <f t="shared" si="17"/>
        <v>96.220880069025029</v>
      </c>
      <c r="Z612" s="90">
        <f>100*(I612-S612)/I612</f>
        <v>98.188405797101439</v>
      </c>
      <c r="AA612" s="90">
        <f>(J612-T612)/J612*100</f>
        <v>92.957089552238799</v>
      </c>
      <c r="AB612" s="90"/>
    </row>
    <row r="613" spans="2:28">
      <c r="B613" s="73">
        <v>43804</v>
      </c>
      <c r="C613" s="69">
        <v>13.3</v>
      </c>
      <c r="D613" s="96"/>
      <c r="E613" s="74">
        <v>2504.87</v>
      </c>
      <c r="F613" s="88"/>
      <c r="G613" s="74">
        <v>445.04</v>
      </c>
      <c r="H613" s="74">
        <v>1224</v>
      </c>
      <c r="I613" s="87">
        <v>27.2</v>
      </c>
      <c r="J613" s="69"/>
      <c r="K613" s="77"/>
      <c r="L613" s="69">
        <v>0</v>
      </c>
      <c r="M613" s="69">
        <v>0.13</v>
      </c>
      <c r="N613" s="69"/>
      <c r="O613" s="96">
        <v>4.1500000000000004</v>
      </c>
      <c r="P613" s="69"/>
      <c r="Q613" s="69"/>
      <c r="R613" s="132">
        <v>38.700000000000003</v>
      </c>
      <c r="S613" s="87">
        <v>0.5</v>
      </c>
      <c r="T613" s="69"/>
      <c r="U613" s="69"/>
      <c r="V613" s="69"/>
      <c r="W613" s="69"/>
      <c r="X613" s="69"/>
      <c r="Y613" s="81">
        <f t="shared" si="17"/>
        <v>96.838235294117652</v>
      </c>
      <c r="Z613" s="90">
        <f>100*(I613-S613)/I613</f>
        <v>98.161764705882362</v>
      </c>
      <c r="AA613" s="90"/>
      <c r="AB613" s="90"/>
    </row>
    <row r="614" spans="2:28">
      <c r="B614" s="73">
        <v>43805</v>
      </c>
      <c r="C614" s="69">
        <v>13.3</v>
      </c>
      <c r="D614" s="96"/>
      <c r="E614" s="74">
        <v>2595.6</v>
      </c>
      <c r="F614" s="88">
        <v>34.119999999999997</v>
      </c>
      <c r="G614" s="74">
        <v>1681</v>
      </c>
      <c r="H614" s="74">
        <v>857</v>
      </c>
      <c r="I614" s="87">
        <v>25.9</v>
      </c>
      <c r="J614" s="69">
        <v>75.38</v>
      </c>
      <c r="K614" s="77">
        <f>J614-I614</f>
        <v>49.48</v>
      </c>
      <c r="L614" s="87"/>
      <c r="M614" s="87"/>
      <c r="N614" s="69"/>
      <c r="O614" s="96">
        <v>4.05</v>
      </c>
      <c r="P614" s="69">
        <v>18.66</v>
      </c>
      <c r="Q614" s="69">
        <v>6.9</v>
      </c>
      <c r="R614" s="132">
        <v>38.700000000000003</v>
      </c>
      <c r="S614" s="87">
        <v>0.3</v>
      </c>
      <c r="T614" s="69">
        <v>4.84</v>
      </c>
      <c r="U614" s="69">
        <f>T614-S614</f>
        <v>4.54</v>
      </c>
      <c r="V614" s="69">
        <v>0</v>
      </c>
      <c r="W614" s="69">
        <v>28.08</v>
      </c>
      <c r="X614" s="69">
        <f>S614+U614+V614+W614</f>
        <v>32.92</v>
      </c>
      <c r="Y614" s="81">
        <f t="shared" si="17"/>
        <v>95.484247374562429</v>
      </c>
      <c r="Z614" s="90">
        <f>100*(I614-S614)/I614</f>
        <v>98.841698841698843</v>
      </c>
      <c r="AA614" s="90">
        <f>(J614-T614)/J614*100</f>
        <v>93.579198726452645</v>
      </c>
      <c r="AB614" s="90"/>
    </row>
    <row r="615" spans="2:28">
      <c r="B615" s="73">
        <v>43806</v>
      </c>
      <c r="C615" s="69">
        <v>13.3</v>
      </c>
      <c r="D615" s="96"/>
      <c r="E615" s="74">
        <v>2544.64</v>
      </c>
      <c r="F615" s="88"/>
      <c r="G615" s="88"/>
      <c r="H615" s="74">
        <v>984</v>
      </c>
      <c r="I615" s="87"/>
      <c r="J615" s="69"/>
      <c r="K615" s="77"/>
      <c r="L615" s="69"/>
      <c r="M615" s="69"/>
      <c r="N615" s="69"/>
      <c r="O615" s="96">
        <v>4.8</v>
      </c>
      <c r="P615" s="69"/>
      <c r="Q615" s="69"/>
      <c r="R615" s="132">
        <v>41.6</v>
      </c>
      <c r="S615" s="87">
        <v>0.3</v>
      </c>
      <c r="T615" s="69"/>
      <c r="U615" s="69"/>
      <c r="V615" s="87"/>
      <c r="W615" s="69"/>
      <c r="X615" s="69"/>
      <c r="Y615" s="81">
        <f t="shared" si="17"/>
        <v>95.77235772357723</v>
      </c>
      <c r="Z615" s="90"/>
      <c r="AA615" s="90"/>
      <c r="AB615" s="90"/>
    </row>
    <row r="616" spans="2:28">
      <c r="B616" s="73">
        <v>43807</v>
      </c>
      <c r="C616" s="69">
        <v>13.3</v>
      </c>
      <c r="D616" s="96"/>
      <c r="E616" s="74">
        <v>2461.79</v>
      </c>
      <c r="F616" s="88"/>
      <c r="G616" s="88"/>
      <c r="H616" s="74">
        <v>984</v>
      </c>
      <c r="I616" s="87"/>
      <c r="J616" s="69"/>
      <c r="K616" s="77"/>
      <c r="L616" s="69"/>
      <c r="M616" s="69"/>
      <c r="N616" s="69"/>
      <c r="O616" s="96">
        <v>4.8499999999999996</v>
      </c>
      <c r="P616" s="69"/>
      <c r="Q616" s="69"/>
      <c r="R616" s="132">
        <v>45.6</v>
      </c>
      <c r="S616" s="87">
        <v>0.2</v>
      </c>
      <c r="T616" s="69"/>
      <c r="U616" s="69"/>
      <c r="V616" s="87"/>
      <c r="W616" s="69"/>
      <c r="X616" s="69"/>
      <c r="Y616" s="81">
        <f t="shared" si="17"/>
        <v>95.365853658536579</v>
      </c>
      <c r="Z616" s="90"/>
      <c r="AA616" s="90"/>
      <c r="AB616" s="90"/>
    </row>
    <row r="617" spans="2:28">
      <c r="B617" s="73">
        <v>43808</v>
      </c>
      <c r="C617" s="69">
        <v>13.3</v>
      </c>
      <c r="D617" s="96">
        <v>7.6</v>
      </c>
      <c r="E617" s="74">
        <v>2410.5700000000002</v>
      </c>
      <c r="F617" s="88">
        <v>26.57</v>
      </c>
      <c r="G617" s="88">
        <v>28.38</v>
      </c>
      <c r="H617" s="74">
        <v>676</v>
      </c>
      <c r="I617" s="87">
        <v>29.4</v>
      </c>
      <c r="J617" s="69">
        <v>46.83</v>
      </c>
      <c r="K617" s="77">
        <f>J617-I617</f>
        <v>17.43</v>
      </c>
      <c r="L617" s="69">
        <v>0</v>
      </c>
      <c r="M617" s="69">
        <v>0.56000000000000005</v>
      </c>
      <c r="N617" s="69">
        <f>I617+K617+L617+M617</f>
        <v>47.39</v>
      </c>
      <c r="O617" s="96">
        <v>4.25</v>
      </c>
      <c r="P617" s="69">
        <v>17.8</v>
      </c>
      <c r="Q617" s="69">
        <v>8.4</v>
      </c>
      <c r="R617" s="132">
        <v>49.6</v>
      </c>
      <c r="S617" s="87">
        <v>0.1</v>
      </c>
      <c r="T617" s="69">
        <v>4.88</v>
      </c>
      <c r="U617" s="69">
        <f>T617-S617</f>
        <v>4.78</v>
      </c>
      <c r="V617" s="69">
        <v>0</v>
      </c>
      <c r="W617" s="69">
        <v>20.39</v>
      </c>
      <c r="X617" s="69">
        <f>S617+U617+V617+W617</f>
        <v>25.27</v>
      </c>
      <c r="Y617" s="81">
        <f t="shared" si="17"/>
        <v>92.662721893491124</v>
      </c>
      <c r="Z617" s="81">
        <f>(I617-S617)/I617*100</f>
        <v>99.659863945578238</v>
      </c>
      <c r="AA617" s="90">
        <f>(J617-T617)/J617*100</f>
        <v>89.579329489643385</v>
      </c>
      <c r="AB617" s="90"/>
    </row>
    <row r="618" spans="2:28">
      <c r="B618" s="73">
        <v>43809</v>
      </c>
      <c r="C618" s="69">
        <v>13.3</v>
      </c>
      <c r="D618" s="99"/>
      <c r="E618" s="74">
        <v>2737.06</v>
      </c>
      <c r="F618" s="88"/>
      <c r="G618" s="88">
        <v>89.22</v>
      </c>
      <c r="H618" s="33">
        <v>810</v>
      </c>
      <c r="I618" s="87">
        <v>14.1</v>
      </c>
      <c r="J618" s="69"/>
      <c r="K618" s="77"/>
      <c r="L618" s="69"/>
      <c r="M618" s="69"/>
      <c r="N618" s="69"/>
      <c r="O618" s="96">
        <v>4.4000000000000004</v>
      </c>
      <c r="P618" s="69"/>
      <c r="Q618" s="69"/>
      <c r="R618" s="132">
        <v>47</v>
      </c>
      <c r="S618" s="87">
        <v>0.2</v>
      </c>
      <c r="T618" s="69"/>
      <c r="U618" s="69"/>
      <c r="V618" s="87"/>
      <c r="W618" s="69"/>
      <c r="X618" s="69"/>
      <c r="Y618" s="81">
        <f t="shared" si="17"/>
        <v>94.197530864197532</v>
      </c>
      <c r="Z618" s="90">
        <f>100*(I618-S618)/I618</f>
        <v>98.581560283687949</v>
      </c>
      <c r="AA618" s="90"/>
      <c r="AB618" s="90"/>
    </row>
    <row r="619" spans="2:28">
      <c r="B619" s="73">
        <v>43810</v>
      </c>
      <c r="C619" s="69">
        <v>13.3</v>
      </c>
      <c r="D619" s="99"/>
      <c r="E619" s="74">
        <v>2512.2600000000002</v>
      </c>
      <c r="F619" s="88">
        <v>22.52</v>
      </c>
      <c r="G619" s="88">
        <v>83.19</v>
      </c>
      <c r="H619" s="33">
        <v>889</v>
      </c>
      <c r="I619" s="87">
        <v>12.6</v>
      </c>
      <c r="J619" s="69">
        <v>51.91</v>
      </c>
      <c r="K619" s="77">
        <f>J619-I619</f>
        <v>39.309999999999995</v>
      </c>
      <c r="L619" s="69"/>
      <c r="M619" s="69"/>
      <c r="N619" s="69"/>
      <c r="O619" s="96">
        <v>4.25</v>
      </c>
      <c r="P619" s="69">
        <v>9.01</v>
      </c>
      <c r="Q619" s="69">
        <v>7.3</v>
      </c>
      <c r="R619" s="132">
        <v>47.7</v>
      </c>
      <c r="S619" s="87">
        <v>0.2</v>
      </c>
      <c r="T619" s="69">
        <v>6.16</v>
      </c>
      <c r="U619" s="69">
        <f>T619-S619</f>
        <v>5.96</v>
      </c>
      <c r="V619" s="69">
        <v>0</v>
      </c>
      <c r="W619" s="69">
        <v>18.649999999999999</v>
      </c>
      <c r="X619" s="69">
        <f>S619+U619+V619+W619</f>
        <v>24.81</v>
      </c>
      <c r="Y619" s="81">
        <f t="shared" si="17"/>
        <v>94.634420697412807</v>
      </c>
      <c r="Z619" s="90">
        <f>100*(I619-S619)/I619</f>
        <v>98.412698412698418</v>
      </c>
      <c r="AA619" s="90">
        <f>(J619-T619)/J619*100</f>
        <v>88.13330764785205</v>
      </c>
      <c r="AB619" s="90"/>
    </row>
    <row r="620" spans="2:28">
      <c r="B620" s="73">
        <v>43811</v>
      </c>
      <c r="C620" s="69">
        <v>13.3</v>
      </c>
      <c r="D620" s="99"/>
      <c r="E620" s="74">
        <v>2580.4299999999998</v>
      </c>
      <c r="F620" s="88"/>
      <c r="G620" s="88">
        <v>38.99</v>
      </c>
      <c r="H620" s="33">
        <v>925</v>
      </c>
      <c r="I620" s="69">
        <v>19</v>
      </c>
      <c r="J620" s="69"/>
      <c r="K620" s="77"/>
      <c r="L620" s="69">
        <v>0</v>
      </c>
      <c r="M620" s="69">
        <v>0.1</v>
      </c>
      <c r="N620" s="69"/>
      <c r="O620" s="77">
        <v>4.25</v>
      </c>
      <c r="P620" s="69"/>
      <c r="Q620" s="69"/>
      <c r="R620" s="132">
        <v>46.4</v>
      </c>
      <c r="S620" s="87">
        <v>0.1</v>
      </c>
      <c r="T620" s="69"/>
      <c r="U620" s="69"/>
      <c r="V620" s="69"/>
      <c r="W620" s="69"/>
      <c r="X620" s="69"/>
      <c r="Y620" s="81">
        <f t="shared" si="17"/>
        <v>94.983783783783778</v>
      </c>
      <c r="Z620" s="90">
        <f>100*(I620-S620)/I620</f>
        <v>99.473684210526301</v>
      </c>
      <c r="AA620" s="90"/>
      <c r="AB620" s="90"/>
    </row>
    <row r="621" spans="2:28">
      <c r="B621" s="73">
        <v>43812</v>
      </c>
      <c r="C621" s="69">
        <v>13.3</v>
      </c>
      <c r="D621" s="99"/>
      <c r="E621" s="74">
        <v>2476.98</v>
      </c>
      <c r="F621" s="88">
        <v>23.82</v>
      </c>
      <c r="G621" s="88">
        <v>34.090000000000003</v>
      </c>
      <c r="H621" s="33">
        <v>873</v>
      </c>
      <c r="I621" s="87">
        <v>20.5</v>
      </c>
      <c r="J621" s="69">
        <v>48.22</v>
      </c>
      <c r="K621" s="77">
        <f>J621-I621</f>
        <v>27.72</v>
      </c>
      <c r="L621" s="69"/>
      <c r="M621" s="69"/>
      <c r="N621" s="69"/>
      <c r="O621" s="77">
        <v>4.75</v>
      </c>
      <c r="P621" s="69">
        <v>19.010000000000002</v>
      </c>
      <c r="Q621" s="69">
        <v>7</v>
      </c>
      <c r="R621" s="132">
        <v>46.1</v>
      </c>
      <c r="S621" s="87">
        <v>0.3</v>
      </c>
      <c r="T621" s="69">
        <v>5.46</v>
      </c>
      <c r="U621" s="69">
        <f>T621-S621</f>
        <v>5.16</v>
      </c>
      <c r="V621" s="69">
        <v>0</v>
      </c>
      <c r="W621" s="69">
        <v>22.95</v>
      </c>
      <c r="X621" s="69">
        <f>S621+U621+V621+W621</f>
        <v>28.41</v>
      </c>
      <c r="Y621" s="81">
        <f t="shared" si="17"/>
        <v>94.719358533791521</v>
      </c>
      <c r="Z621" s="90">
        <f>100*(I621-S621)/I621</f>
        <v>98.536585365853654</v>
      </c>
      <c r="AA621" s="90">
        <f>(J621-T621)/J621*100</f>
        <v>88.676897552882622</v>
      </c>
      <c r="AB621" s="90"/>
    </row>
    <row r="622" spans="2:28">
      <c r="B622" s="73">
        <v>43813</v>
      </c>
      <c r="C622" s="69">
        <v>13.3</v>
      </c>
      <c r="D622" s="99"/>
      <c r="E622" s="74">
        <v>2609.46</v>
      </c>
      <c r="F622" s="88"/>
      <c r="G622" s="88"/>
      <c r="H622" s="33">
        <v>926</v>
      </c>
      <c r="I622" s="87"/>
      <c r="J622" s="69"/>
      <c r="K622" s="77"/>
      <c r="L622" s="69"/>
      <c r="M622" s="69"/>
      <c r="N622" s="69"/>
      <c r="O622" s="77">
        <v>4.5999999999999996</v>
      </c>
      <c r="P622" s="69"/>
      <c r="Q622" s="69"/>
      <c r="R622" s="132">
        <v>45.2</v>
      </c>
      <c r="S622" s="87">
        <v>0.3</v>
      </c>
      <c r="T622" s="69"/>
      <c r="U622" s="69"/>
      <c r="V622" s="69"/>
      <c r="W622" s="69"/>
      <c r="X622" s="69"/>
      <c r="Y622" s="81">
        <f t="shared" si="17"/>
        <v>95.118790496760255</v>
      </c>
      <c r="Z622" s="90"/>
      <c r="AA622" s="90"/>
      <c r="AB622" s="90"/>
    </row>
    <row r="623" spans="2:28">
      <c r="B623" s="73">
        <v>43814</v>
      </c>
      <c r="C623" s="69">
        <v>13.3</v>
      </c>
      <c r="D623" s="99"/>
      <c r="E623" s="74">
        <v>2774.03</v>
      </c>
      <c r="F623" s="88"/>
      <c r="G623" s="88"/>
      <c r="H623" s="33">
        <v>764</v>
      </c>
      <c r="J623" s="69"/>
      <c r="K623" s="77"/>
      <c r="L623" s="69"/>
      <c r="M623" s="69"/>
      <c r="N623" s="69"/>
      <c r="O623" s="77">
        <v>4.5</v>
      </c>
      <c r="P623" s="69"/>
      <c r="Q623" s="69"/>
      <c r="R623" s="132">
        <v>41.1</v>
      </c>
      <c r="S623" s="87">
        <v>0.1</v>
      </c>
      <c r="T623" s="69"/>
      <c r="U623" s="69"/>
      <c r="V623" s="69"/>
      <c r="W623" s="69"/>
      <c r="X623" s="69"/>
      <c r="Y623" s="81">
        <f t="shared" si="17"/>
        <v>94.620418848167532</v>
      </c>
      <c r="Z623" s="90"/>
      <c r="AA623" s="90"/>
      <c r="AB623" s="90"/>
    </row>
    <row r="624" spans="2:28">
      <c r="B624" s="73">
        <v>43815</v>
      </c>
      <c r="C624" s="69">
        <v>13.3</v>
      </c>
      <c r="D624" s="77">
        <v>7.8</v>
      </c>
      <c r="E624" s="74">
        <v>2795.86</v>
      </c>
      <c r="F624" s="88">
        <v>12.95</v>
      </c>
      <c r="G624" s="88">
        <v>41.15</v>
      </c>
      <c r="H624" s="33">
        <v>898</v>
      </c>
      <c r="I624" s="87">
        <v>17.100000000000001</v>
      </c>
      <c r="J624" s="69">
        <v>50.46</v>
      </c>
      <c r="K624" s="77">
        <f>J624-I624</f>
        <v>33.36</v>
      </c>
      <c r="L624" s="69">
        <v>0</v>
      </c>
      <c r="M624" s="69">
        <v>7.0000000000000007E-2</v>
      </c>
      <c r="N624" s="69">
        <f>I624+K624+L624+M624</f>
        <v>50.53</v>
      </c>
      <c r="O624" s="77">
        <v>4.45</v>
      </c>
      <c r="P624" s="69">
        <v>14.93</v>
      </c>
      <c r="Q624" s="69">
        <v>7.2</v>
      </c>
      <c r="R624" s="132">
        <v>43</v>
      </c>
      <c r="S624" s="87">
        <v>0.1</v>
      </c>
      <c r="T624" s="69">
        <v>5.33</v>
      </c>
      <c r="U624" s="69">
        <f>T624-S624</f>
        <v>5.23</v>
      </c>
      <c r="V624" s="69">
        <v>0</v>
      </c>
      <c r="W624" s="69">
        <v>18.72</v>
      </c>
      <c r="X624" s="69">
        <f>S624+U624+V624+W624</f>
        <v>24.049999999999997</v>
      </c>
      <c r="Y624" s="81">
        <f t="shared" si="17"/>
        <v>95.211581291759458</v>
      </c>
      <c r="Z624" s="90">
        <f>100*(I624-S624)/I624</f>
        <v>99.415204678362571</v>
      </c>
      <c r="AA624" s="90">
        <f>(J624-T624)/J624*100</f>
        <v>89.43717796274278</v>
      </c>
      <c r="AB624" s="90"/>
    </row>
    <row r="625" spans="2:28">
      <c r="B625" s="73">
        <v>43816</v>
      </c>
      <c r="C625" s="69">
        <v>13.3</v>
      </c>
      <c r="D625" s="99"/>
      <c r="E625" s="74">
        <v>2975.85</v>
      </c>
      <c r="F625" s="88"/>
      <c r="G625" s="88">
        <v>83.81</v>
      </c>
      <c r="H625" s="33">
        <v>860</v>
      </c>
      <c r="I625" s="69">
        <v>21</v>
      </c>
      <c r="J625" s="69"/>
      <c r="K625" s="77"/>
      <c r="L625" s="69"/>
      <c r="M625" s="69"/>
      <c r="N625" s="69"/>
      <c r="O625" s="77">
        <v>4.6999999999999993</v>
      </c>
      <c r="P625" s="69"/>
      <c r="Q625" s="69"/>
      <c r="R625" s="132">
        <v>41.7</v>
      </c>
      <c r="S625" s="87">
        <v>0.3</v>
      </c>
      <c r="T625" s="69"/>
      <c r="U625" s="69"/>
      <c r="V625" s="69"/>
      <c r="W625" s="69"/>
      <c r="X625" s="69"/>
      <c r="Y625" s="81">
        <f t="shared" si="17"/>
        <v>95.151162790697668</v>
      </c>
      <c r="Z625" s="90">
        <f>100*(I625-S625)/I625</f>
        <v>98.571428571428569</v>
      </c>
      <c r="AA625" s="90"/>
      <c r="AB625" s="90"/>
    </row>
    <row r="626" spans="2:28">
      <c r="B626" s="73">
        <v>43817</v>
      </c>
      <c r="C626" s="69">
        <v>13.3</v>
      </c>
      <c r="E626" s="74">
        <v>2923.39</v>
      </c>
      <c r="F626" s="88">
        <v>15.55</v>
      </c>
      <c r="G626" s="133">
        <v>38.880000000000003</v>
      </c>
      <c r="H626" s="33">
        <v>812</v>
      </c>
      <c r="I626" s="87">
        <v>19.399999999999999</v>
      </c>
      <c r="J626" s="69">
        <v>46.72</v>
      </c>
      <c r="K626" s="77">
        <f>J626-I626</f>
        <v>27.32</v>
      </c>
      <c r="L626" s="69"/>
      <c r="M626" s="69"/>
      <c r="N626" s="69"/>
      <c r="O626" s="77">
        <v>4.4499999999999993</v>
      </c>
      <c r="P626" s="69">
        <v>21.1</v>
      </c>
      <c r="Q626" s="69">
        <v>7</v>
      </c>
      <c r="R626" s="132">
        <v>49.7</v>
      </c>
      <c r="S626" s="87">
        <v>0.2</v>
      </c>
      <c r="T626" s="69">
        <v>5.28</v>
      </c>
      <c r="U626" s="69">
        <f>T626-S626</f>
        <v>5.08</v>
      </c>
      <c r="V626" s="69">
        <v>0</v>
      </c>
      <c r="W626" s="69">
        <v>24.22</v>
      </c>
      <c r="X626" s="69">
        <f>S626+U626+V626+W626</f>
        <v>29.5</v>
      </c>
      <c r="Y626" s="81">
        <f t="shared" si="17"/>
        <v>93.879310344827587</v>
      </c>
      <c r="Z626" s="90">
        <f>100*(I626-S626)/I626</f>
        <v>98.969072164948457</v>
      </c>
      <c r="AA626" s="90">
        <f>(J626-T626)/J626*100</f>
        <v>88.698630136986296</v>
      </c>
      <c r="AB626" s="90"/>
    </row>
    <row r="627" spans="2:28">
      <c r="B627" s="73">
        <v>43818</v>
      </c>
      <c r="C627" s="69">
        <v>13.3</v>
      </c>
      <c r="D627" s="99"/>
      <c r="E627" s="74">
        <v>2775.43</v>
      </c>
      <c r="F627" s="88"/>
      <c r="G627" s="88">
        <v>88.59</v>
      </c>
      <c r="H627" s="74">
        <v>667</v>
      </c>
      <c r="I627" s="87">
        <v>20.8</v>
      </c>
      <c r="J627" s="69"/>
      <c r="K627" s="77"/>
      <c r="L627" s="69">
        <v>0</v>
      </c>
      <c r="M627" s="69">
        <v>0.15</v>
      </c>
      <c r="N627" s="69"/>
      <c r="O627" s="77">
        <v>4.25</v>
      </c>
      <c r="P627" s="69"/>
      <c r="Q627" s="69"/>
      <c r="R627" s="132">
        <v>36.200000000000003</v>
      </c>
      <c r="S627" s="87">
        <v>0.4</v>
      </c>
      <c r="T627" s="69"/>
      <c r="U627" s="69"/>
      <c r="V627" s="87"/>
      <c r="W627" s="69"/>
      <c r="X627" s="69"/>
      <c r="Y627" s="81">
        <f t="shared" si="17"/>
        <v>94.572713643178403</v>
      </c>
      <c r="Z627" s="90">
        <f>100*(I627-S627)/I627</f>
        <v>98.07692307692308</v>
      </c>
      <c r="AA627" s="90"/>
      <c r="AB627" s="90"/>
    </row>
    <row r="628" spans="2:28">
      <c r="B628" s="73">
        <v>43819</v>
      </c>
      <c r="C628" s="69">
        <v>16.3</v>
      </c>
      <c r="D628" s="99"/>
      <c r="E628" s="74">
        <v>3009.82</v>
      </c>
      <c r="F628" s="88">
        <v>17.3</v>
      </c>
      <c r="G628" s="88">
        <v>49.33</v>
      </c>
      <c r="H628" s="74">
        <v>917</v>
      </c>
      <c r="I628" s="69">
        <v>21</v>
      </c>
      <c r="J628" s="69">
        <v>61.66</v>
      </c>
      <c r="K628" s="77">
        <f>J628-I628</f>
        <v>40.659999999999997</v>
      </c>
      <c r="L628" s="69"/>
      <c r="M628" s="69"/>
      <c r="N628" s="69"/>
      <c r="O628" s="77">
        <v>4.0999999999999996</v>
      </c>
      <c r="P628" s="69">
        <v>17.53</v>
      </c>
      <c r="Q628" s="69">
        <v>7.4</v>
      </c>
      <c r="R628" s="132">
        <v>43.9</v>
      </c>
      <c r="S628" s="87">
        <v>0.1</v>
      </c>
      <c r="T628" s="69">
        <v>4.74</v>
      </c>
      <c r="U628" s="69">
        <f>T628-S628</f>
        <v>4.6400000000000006</v>
      </c>
      <c r="V628" s="69">
        <v>0</v>
      </c>
      <c r="W628" s="69">
        <v>20.49</v>
      </c>
      <c r="X628" s="69">
        <f>S628+U628+V628+W628</f>
        <v>25.229999999999997</v>
      </c>
      <c r="Y628" s="81">
        <f t="shared" si="17"/>
        <v>95.212649945474368</v>
      </c>
      <c r="Z628" s="90">
        <f>100*(I628-S628)/I628</f>
        <v>99.523809523809518</v>
      </c>
      <c r="AA628" s="90">
        <f>(J628-T628)/J628*100</f>
        <v>92.312682452156992</v>
      </c>
      <c r="AB628" s="90"/>
    </row>
    <row r="629" spans="2:28">
      <c r="B629" s="73">
        <v>43820</v>
      </c>
      <c r="C629" s="69">
        <v>16.3</v>
      </c>
      <c r="D629" s="99"/>
      <c r="E629" s="74">
        <v>3112.79</v>
      </c>
      <c r="G629" s="88"/>
      <c r="H629" s="74">
        <v>880</v>
      </c>
      <c r="I629" s="87"/>
      <c r="J629" s="69"/>
      <c r="K629" s="77"/>
      <c r="L629" s="69"/>
      <c r="M629" s="69"/>
      <c r="N629" s="69"/>
      <c r="O629" s="77">
        <v>3.95</v>
      </c>
      <c r="P629" s="69"/>
      <c r="Q629" s="69"/>
      <c r="R629" s="132">
        <v>47.2</v>
      </c>
      <c r="S629" s="87">
        <v>0.4</v>
      </c>
      <c r="T629" s="69"/>
      <c r="U629" s="69"/>
      <c r="V629" s="87"/>
      <c r="W629" s="69"/>
      <c r="X629" s="69"/>
      <c r="Y629" s="81">
        <f t="shared" si="17"/>
        <v>94.636363636363626</v>
      </c>
      <c r="Z629" s="90"/>
      <c r="AA629" s="90"/>
      <c r="AB629" s="90"/>
    </row>
    <row r="630" spans="2:28">
      <c r="B630" s="73">
        <v>43821</v>
      </c>
      <c r="C630" s="69">
        <v>16.3</v>
      </c>
      <c r="D630" s="99"/>
      <c r="E630" s="74">
        <v>2697.46</v>
      </c>
      <c r="F630" s="88"/>
      <c r="G630" s="88"/>
      <c r="H630" s="74">
        <v>869</v>
      </c>
      <c r="I630" s="87"/>
      <c r="J630" s="69"/>
      <c r="K630" s="77"/>
      <c r="L630" s="69"/>
      <c r="M630" s="69"/>
      <c r="N630" s="69"/>
      <c r="O630" s="77">
        <v>4.75</v>
      </c>
      <c r="P630" s="69"/>
      <c r="Q630" s="69"/>
      <c r="R630" s="132">
        <v>43.6</v>
      </c>
      <c r="S630" s="87">
        <v>0.1</v>
      </c>
      <c r="T630" s="69"/>
      <c r="U630" s="69"/>
      <c r="V630" s="87"/>
      <c r="W630" s="69"/>
      <c r="X630" s="69"/>
      <c r="Y630" s="81">
        <f t="shared" si="17"/>
        <v>94.982738780207129</v>
      </c>
      <c r="Z630" s="90"/>
      <c r="AA630" s="90"/>
      <c r="AB630" s="90"/>
    </row>
    <row r="631" spans="2:28">
      <c r="B631" s="73">
        <v>43822</v>
      </c>
      <c r="C631" s="69">
        <v>16.3</v>
      </c>
      <c r="D631" s="77">
        <v>7.3</v>
      </c>
      <c r="E631" s="74">
        <v>2537.58</v>
      </c>
      <c r="F631" s="88">
        <v>9.1</v>
      </c>
      <c r="G631" s="88">
        <v>289.2</v>
      </c>
      <c r="H631" s="74">
        <v>858</v>
      </c>
      <c r="I631" s="87">
        <v>16.899999999999999</v>
      </c>
      <c r="J631" s="69">
        <v>70.06</v>
      </c>
      <c r="K631" s="77">
        <f>J631-I631</f>
        <v>53.160000000000004</v>
      </c>
      <c r="L631" s="69">
        <v>0</v>
      </c>
      <c r="M631" s="69">
        <v>0.09</v>
      </c>
      <c r="N631" s="69">
        <f>I631+K631+L631+M631</f>
        <v>70.150000000000006</v>
      </c>
      <c r="O631" s="77">
        <v>4.4000000000000004</v>
      </c>
      <c r="P631" s="69">
        <v>44.96</v>
      </c>
      <c r="Q631" s="69">
        <v>7.4</v>
      </c>
      <c r="R631" s="132">
        <v>50.8</v>
      </c>
      <c r="S631" s="87">
        <v>0.2</v>
      </c>
      <c r="T631" s="69">
        <v>4.51</v>
      </c>
      <c r="U631" s="69">
        <f>T631-S631</f>
        <v>4.3099999999999996</v>
      </c>
      <c r="V631" s="69">
        <v>0</v>
      </c>
      <c r="W631" s="69">
        <v>25.42</v>
      </c>
      <c r="X631" s="69">
        <f>S631+U631+V631+W631</f>
        <v>29.93</v>
      </c>
      <c r="Y631" s="81">
        <f t="shared" si="17"/>
        <v>94.079254079254085</v>
      </c>
      <c r="Z631" s="90">
        <f>100*(I631-S631)/I631</f>
        <v>98.816568047337284</v>
      </c>
      <c r="AA631" s="90">
        <f>(J631-T631)/J631*100</f>
        <v>93.562660576648582</v>
      </c>
      <c r="AB631" s="90"/>
    </row>
    <row r="632" spans="2:28">
      <c r="B632" s="73">
        <v>43823</v>
      </c>
      <c r="C632" s="69">
        <v>16.3</v>
      </c>
      <c r="D632" s="99"/>
      <c r="E632" s="74">
        <v>2415.33</v>
      </c>
      <c r="F632" s="88"/>
      <c r="G632" s="88">
        <v>97.5</v>
      </c>
      <c r="H632" s="74">
        <v>952</v>
      </c>
      <c r="I632" s="87">
        <v>27.7</v>
      </c>
      <c r="J632" s="69"/>
      <c r="K632" s="77"/>
      <c r="L632" s="69"/>
      <c r="M632" s="69"/>
      <c r="N632" s="69"/>
      <c r="O632" s="77">
        <v>4.8</v>
      </c>
      <c r="P632" s="69"/>
      <c r="Q632" s="69"/>
      <c r="R632" s="132">
        <v>44.1</v>
      </c>
      <c r="S632" s="87">
        <v>0.2</v>
      </c>
      <c r="T632" s="69"/>
      <c r="U632" s="69"/>
      <c r="V632" s="69"/>
      <c r="W632" s="69"/>
      <c r="X632" s="69"/>
      <c r="Y632" s="81">
        <f t="shared" si="17"/>
        <v>95.367647058823522</v>
      </c>
      <c r="Z632" s="90">
        <f>100*(I632-S632)/I632</f>
        <v>99.277978339350184</v>
      </c>
      <c r="AA632" s="90"/>
      <c r="AB632" s="90"/>
    </row>
    <row r="633" spans="2:28">
      <c r="B633" s="73">
        <v>43824</v>
      </c>
      <c r="C633" s="69">
        <v>16.3</v>
      </c>
      <c r="D633" s="99"/>
      <c r="E633" s="74">
        <v>2232.39</v>
      </c>
      <c r="F633" s="88">
        <v>24.36</v>
      </c>
      <c r="G633" s="88">
        <v>121.5</v>
      </c>
      <c r="H633" s="74">
        <v>1112</v>
      </c>
      <c r="I633" s="87">
        <v>28.9</v>
      </c>
      <c r="J633" s="69">
        <v>69.13</v>
      </c>
      <c r="K633" s="77">
        <f>J633-I633</f>
        <v>40.229999999999997</v>
      </c>
      <c r="L633" s="69"/>
      <c r="M633" s="69"/>
      <c r="N633" s="69"/>
      <c r="O633" s="77">
        <v>2.9</v>
      </c>
      <c r="P633" s="69">
        <v>20.96</v>
      </c>
      <c r="Q633" s="69">
        <v>7.1</v>
      </c>
      <c r="R633" s="132">
        <v>37.299999999999997</v>
      </c>
      <c r="S633" s="87">
        <v>0.3</v>
      </c>
      <c r="T633" s="69">
        <v>3.62</v>
      </c>
      <c r="U633" s="69">
        <f>T633-S633</f>
        <v>3.3200000000000003</v>
      </c>
      <c r="V633" s="69">
        <v>0</v>
      </c>
      <c r="W633" s="69">
        <v>23.79</v>
      </c>
      <c r="X633" s="69">
        <f>S633+U633+V633+W633</f>
        <v>27.41</v>
      </c>
      <c r="Y633" s="81">
        <f t="shared" si="17"/>
        <v>96.645683453237424</v>
      </c>
      <c r="Z633" s="90">
        <f>100*(I633-S633)/I633</f>
        <v>98.96193771626298</v>
      </c>
      <c r="AA633" s="90">
        <f>(J633-T633)/J633*100</f>
        <v>94.763489078547664</v>
      </c>
      <c r="AB633" s="90"/>
    </row>
    <row r="634" spans="2:28">
      <c r="B634" s="73">
        <v>43825</v>
      </c>
      <c r="C634" s="69">
        <v>16.3</v>
      </c>
      <c r="D634" s="99"/>
      <c r="E634" s="74">
        <v>2180.56</v>
      </c>
      <c r="F634" s="88"/>
      <c r="G634" s="88">
        <v>115.71</v>
      </c>
      <c r="H634" s="74">
        <v>815</v>
      </c>
      <c r="I634" s="87">
        <v>27.4</v>
      </c>
      <c r="J634" s="69"/>
      <c r="K634" s="77"/>
      <c r="L634" s="69">
        <v>0</v>
      </c>
      <c r="M634" s="69">
        <v>0</v>
      </c>
      <c r="N634" s="69"/>
      <c r="O634" s="77">
        <v>4.25</v>
      </c>
      <c r="P634" s="69"/>
      <c r="Q634" s="69"/>
      <c r="R634" s="132">
        <v>38.700000000000003</v>
      </c>
      <c r="S634" s="87">
        <v>0.4</v>
      </c>
      <c r="T634" s="69"/>
      <c r="U634" s="69"/>
      <c r="V634" s="87"/>
      <c r="W634" s="69"/>
      <c r="X634" s="69"/>
      <c r="Y634" s="81">
        <f t="shared" si="17"/>
        <v>95.25153374233129</v>
      </c>
      <c r="Z634" s="90">
        <f>100*(I634-S634)/I634</f>
        <v>98.540145985401466</v>
      </c>
      <c r="AA634" s="90"/>
      <c r="AB634" s="90"/>
    </row>
    <row r="635" spans="2:28">
      <c r="B635" s="73">
        <v>43826</v>
      </c>
      <c r="C635" s="69">
        <v>16.3</v>
      </c>
      <c r="D635" s="99"/>
      <c r="E635" s="74">
        <v>2185.21</v>
      </c>
      <c r="F635" s="88">
        <v>20.07</v>
      </c>
      <c r="G635" s="88">
        <v>49.66</v>
      </c>
      <c r="H635" s="74">
        <v>868</v>
      </c>
      <c r="I635" s="69">
        <v>25</v>
      </c>
      <c r="J635" s="69">
        <v>43.73</v>
      </c>
      <c r="K635" s="77">
        <f>J635-I635</f>
        <v>18.729999999999997</v>
      </c>
      <c r="L635" s="69"/>
      <c r="M635" s="69"/>
      <c r="N635" s="69"/>
      <c r="O635" s="77">
        <v>5</v>
      </c>
      <c r="P635" s="69">
        <v>3.94</v>
      </c>
      <c r="Q635" s="69">
        <v>7.3</v>
      </c>
      <c r="R635" s="132">
        <v>41</v>
      </c>
      <c r="S635" s="87">
        <v>0.2</v>
      </c>
      <c r="T635" s="69">
        <v>4.78</v>
      </c>
      <c r="U635" s="69">
        <f>T635-S635</f>
        <v>4.58</v>
      </c>
      <c r="V635" s="69">
        <v>0</v>
      </c>
      <c r="W635" s="69">
        <v>22.02</v>
      </c>
      <c r="X635" s="69">
        <f>S635+U635+V635+W635</f>
        <v>26.8</v>
      </c>
      <c r="Y635" s="81">
        <f t="shared" si="17"/>
        <v>95.276497695852541</v>
      </c>
      <c r="Z635" s="90">
        <f>100*(I635-S635)/I635</f>
        <v>99.2</v>
      </c>
      <c r="AA635" s="90">
        <f>(J635-T635)/J635*100</f>
        <v>89.069288817745246</v>
      </c>
      <c r="AB635" s="90"/>
    </row>
    <row r="636" spans="2:28">
      <c r="B636" s="73">
        <v>43827</v>
      </c>
      <c r="C636" s="69">
        <v>16.3</v>
      </c>
      <c r="D636" s="99"/>
      <c r="E636" s="74">
        <v>2296.5300000000002</v>
      </c>
      <c r="F636" s="88"/>
      <c r="G636" s="88"/>
      <c r="H636" s="74">
        <v>737</v>
      </c>
      <c r="I636" s="87"/>
      <c r="J636" s="69"/>
      <c r="K636" s="77"/>
      <c r="L636" s="69"/>
      <c r="M636" s="69"/>
      <c r="N636" s="69"/>
      <c r="O636" s="77">
        <v>4.75</v>
      </c>
      <c r="P636" s="69"/>
      <c r="Q636" s="69"/>
      <c r="R636" s="132">
        <v>49.5</v>
      </c>
      <c r="S636" s="87">
        <v>0.3</v>
      </c>
      <c r="T636" s="69"/>
      <c r="U636" s="69"/>
      <c r="V636" s="69"/>
      <c r="W636" s="69"/>
      <c r="X636" s="69"/>
      <c r="Y636" s="81">
        <f t="shared" si="17"/>
        <v>93.28358208955224</v>
      </c>
      <c r="Z636" s="90"/>
      <c r="AA636" s="90"/>
      <c r="AB636" s="90"/>
    </row>
    <row r="637" spans="2:28">
      <c r="B637" s="73">
        <v>43828</v>
      </c>
      <c r="C637" s="69">
        <v>16.3</v>
      </c>
      <c r="D637" s="99"/>
      <c r="E637" s="74">
        <v>2437.15</v>
      </c>
      <c r="F637" s="88"/>
      <c r="G637" s="88"/>
      <c r="H637" s="74">
        <v>846</v>
      </c>
      <c r="I637" s="87"/>
      <c r="J637" s="69"/>
      <c r="K637" s="77"/>
      <c r="L637" s="69"/>
      <c r="M637" s="69"/>
      <c r="N637" s="69"/>
      <c r="O637" s="77">
        <v>5.05</v>
      </c>
      <c r="P637" s="69"/>
      <c r="Q637" s="69"/>
      <c r="R637" s="132">
        <v>49</v>
      </c>
      <c r="S637" s="87">
        <v>0.1</v>
      </c>
      <c r="T637" s="69"/>
      <c r="U637" s="69"/>
      <c r="V637" s="69"/>
      <c r="W637" s="69"/>
      <c r="X637" s="69"/>
      <c r="Y637" s="81">
        <f t="shared" si="17"/>
        <v>94.208037825059094</v>
      </c>
      <c r="Z637" s="90"/>
      <c r="AA637" s="90"/>
      <c r="AB637" s="90"/>
    </row>
    <row r="638" spans="2:28">
      <c r="B638" s="73">
        <v>43829</v>
      </c>
      <c r="C638" s="69">
        <v>16.3</v>
      </c>
      <c r="D638" s="96">
        <v>7.1</v>
      </c>
      <c r="E638" s="74">
        <v>2517.79</v>
      </c>
      <c r="F638" s="88">
        <v>18.27</v>
      </c>
      <c r="G638" s="88">
        <v>68.64</v>
      </c>
      <c r="H638" s="74">
        <v>691</v>
      </c>
      <c r="I638" s="87">
        <v>17.8</v>
      </c>
      <c r="J638" s="69">
        <v>78.099999999999994</v>
      </c>
      <c r="K638" s="77">
        <f>J638-I638</f>
        <v>60.3</v>
      </c>
      <c r="L638" s="69">
        <v>0</v>
      </c>
      <c r="M638" s="69">
        <v>0.18</v>
      </c>
      <c r="N638" s="69">
        <f>I638+K638+L638+M638</f>
        <v>78.28</v>
      </c>
      <c r="O638" s="77">
        <v>5.15</v>
      </c>
      <c r="P638" s="69">
        <v>11.92</v>
      </c>
      <c r="Q638" s="69">
        <v>7.3</v>
      </c>
      <c r="R638" s="132">
        <v>48.8</v>
      </c>
      <c r="S638" s="87">
        <v>0.1</v>
      </c>
      <c r="T638" s="69">
        <v>5.99</v>
      </c>
      <c r="U638" s="69">
        <f>T638-S638</f>
        <v>5.8900000000000006</v>
      </c>
      <c r="V638" s="69">
        <v>0</v>
      </c>
      <c r="W638" s="69">
        <v>24.18</v>
      </c>
      <c r="X638" s="69">
        <f>S638+U638+V638+W638</f>
        <v>30.17</v>
      </c>
      <c r="Y638" s="81">
        <f t="shared" si="17"/>
        <v>92.937771345875547</v>
      </c>
      <c r="Z638" s="90">
        <f>100*(I638-S638)/I638</f>
        <v>99.438202247191001</v>
      </c>
      <c r="AA638" s="90">
        <f>(J638-T638)/J638*100</f>
        <v>92.330345710627398</v>
      </c>
      <c r="AB638" s="90"/>
    </row>
    <row r="639" spans="2:28">
      <c r="B639" s="73">
        <v>43830</v>
      </c>
      <c r="C639" s="69">
        <v>16.3</v>
      </c>
      <c r="D639" s="99"/>
      <c r="E639" s="74">
        <v>2466.42</v>
      </c>
      <c r="F639" s="88"/>
      <c r="G639" s="88">
        <v>48.17</v>
      </c>
      <c r="H639" s="74">
        <v>627</v>
      </c>
      <c r="I639" s="87">
        <v>24.1</v>
      </c>
      <c r="J639" s="69"/>
      <c r="K639" s="77"/>
      <c r="L639" s="69"/>
      <c r="M639" s="69"/>
      <c r="N639" s="69"/>
      <c r="O639" s="77">
        <v>4.75</v>
      </c>
      <c r="P639" s="69"/>
      <c r="Q639" s="69"/>
      <c r="R639" s="132">
        <v>38</v>
      </c>
      <c r="S639" s="87">
        <v>0.3</v>
      </c>
      <c r="T639" s="69"/>
      <c r="U639" s="69"/>
      <c r="V639" s="87"/>
      <c r="W639" s="69"/>
      <c r="X639" s="69"/>
      <c r="Y639" s="81">
        <f t="shared" si="17"/>
        <v>93.939393939393938</v>
      </c>
      <c r="Z639" s="90">
        <f>100*(I639-S639)/I639</f>
        <v>98.755186721991691</v>
      </c>
      <c r="AA639" s="90"/>
      <c r="AB639" s="90"/>
    </row>
    <row r="640" spans="2:28">
      <c r="B640" s="73">
        <v>43831</v>
      </c>
      <c r="C640" s="69">
        <v>16.3</v>
      </c>
      <c r="D640" s="99"/>
      <c r="E640" s="74">
        <v>2030.18</v>
      </c>
      <c r="F640" s="88">
        <v>21.17</v>
      </c>
      <c r="G640" s="88">
        <v>29.6</v>
      </c>
      <c r="H640" s="74">
        <v>685</v>
      </c>
      <c r="I640" s="87">
        <v>25.5</v>
      </c>
      <c r="J640" s="69">
        <v>61.66</v>
      </c>
      <c r="K640" s="77">
        <f>J640-I640</f>
        <v>36.159999999999997</v>
      </c>
      <c r="L640" s="87"/>
      <c r="M640" s="87"/>
      <c r="N640" s="69"/>
      <c r="O640" s="96">
        <v>5.35</v>
      </c>
      <c r="P640" s="69">
        <v>18.36</v>
      </c>
      <c r="Q640" s="87">
        <v>7.3</v>
      </c>
      <c r="R640" s="134">
        <v>38.700000000000003</v>
      </c>
      <c r="S640" s="87">
        <v>0.2</v>
      </c>
      <c r="T640" s="69">
        <v>5.42</v>
      </c>
      <c r="U640" s="69">
        <f>T640-S640</f>
        <v>5.22</v>
      </c>
      <c r="V640" s="69">
        <v>0</v>
      </c>
      <c r="W640" s="69">
        <v>21.62</v>
      </c>
      <c r="X640" s="69">
        <f>S640+U640+V640+W640</f>
        <v>27.04</v>
      </c>
      <c r="Y640" s="81">
        <f t="shared" si="17"/>
        <v>94.350364963503637</v>
      </c>
      <c r="Z640" s="90">
        <f>100*(I640-S640)/I640</f>
        <v>99.215686274509807</v>
      </c>
      <c r="AA640" s="90">
        <f>(J640-T640)/J640*100</f>
        <v>91.209860525462204</v>
      </c>
      <c r="AB640" s="90"/>
    </row>
    <row r="641" spans="2:28">
      <c r="B641" s="73">
        <v>43832</v>
      </c>
      <c r="C641" s="69">
        <v>16.3</v>
      </c>
      <c r="D641" s="99"/>
      <c r="E641" s="74">
        <v>2289.4499999999998</v>
      </c>
      <c r="F641" s="88"/>
      <c r="G641" s="88">
        <v>14.69</v>
      </c>
      <c r="H641" s="74">
        <v>774</v>
      </c>
      <c r="I641" s="87">
        <v>20.5</v>
      </c>
      <c r="J641" s="87"/>
      <c r="K641" s="77"/>
      <c r="L641" s="69">
        <v>0</v>
      </c>
      <c r="M641" s="69">
        <v>0.21</v>
      </c>
      <c r="N641" s="69"/>
      <c r="O641" s="96">
        <v>4.3</v>
      </c>
      <c r="P641" s="69"/>
      <c r="Q641" s="87"/>
      <c r="R641" s="134">
        <v>34.5</v>
      </c>
      <c r="S641" s="87">
        <v>0.2</v>
      </c>
      <c r="T641" s="69"/>
      <c r="U641" s="69"/>
      <c r="V641" s="69"/>
      <c r="W641" s="69"/>
      <c r="X641" s="69"/>
      <c r="Y641" s="81">
        <f t="shared" si="17"/>
        <v>95.542635658914733</v>
      </c>
      <c r="Z641" s="90">
        <f>100*(I641-S641)/I641</f>
        <v>99.024390243902445</v>
      </c>
      <c r="AA641" s="90"/>
      <c r="AB641" s="90"/>
    </row>
    <row r="642" spans="2:28">
      <c r="B642" s="73">
        <v>43833</v>
      </c>
      <c r="C642" s="69">
        <v>16.3</v>
      </c>
      <c r="D642" s="99"/>
      <c r="E642" s="74">
        <v>2302.2800000000002</v>
      </c>
      <c r="F642" s="88">
        <v>20.57</v>
      </c>
      <c r="G642" s="88">
        <v>52.61</v>
      </c>
      <c r="H642" s="74">
        <v>806</v>
      </c>
      <c r="I642" s="69">
        <v>27</v>
      </c>
      <c r="J642" s="69">
        <v>52.81</v>
      </c>
      <c r="K642" s="77">
        <f>J642-I642</f>
        <v>25.810000000000002</v>
      </c>
      <c r="L642" s="69"/>
      <c r="M642" s="69"/>
      <c r="N642" s="69"/>
      <c r="O642" s="96">
        <v>4.8499999999999996</v>
      </c>
      <c r="P642" s="69">
        <v>22.19</v>
      </c>
      <c r="Q642" s="69">
        <v>7</v>
      </c>
      <c r="R642" s="134">
        <v>33.9</v>
      </c>
      <c r="S642" s="87">
        <v>0.3</v>
      </c>
      <c r="T642" s="69">
        <v>3.39</v>
      </c>
      <c r="U642" s="69">
        <f>T642-S642</f>
        <v>3.0900000000000003</v>
      </c>
      <c r="V642" s="69">
        <v>0</v>
      </c>
      <c r="W642" s="69">
        <v>13.23</v>
      </c>
      <c r="X642" s="69">
        <f>S642+U642+V642+W642</f>
        <v>16.62</v>
      </c>
      <c r="Y642" s="81">
        <f t="shared" si="17"/>
        <v>95.794044665012407</v>
      </c>
      <c r="Z642" s="90">
        <f>100*(I642-S642)/I642</f>
        <v>98.888888888888886</v>
      </c>
      <c r="AA642" s="90">
        <f>(J642-T642)/J642*100</f>
        <v>93.580761219466012</v>
      </c>
      <c r="AB642" s="90"/>
    </row>
    <row r="643" spans="2:28">
      <c r="B643" s="73">
        <v>43834</v>
      </c>
      <c r="C643" s="69">
        <v>16.3</v>
      </c>
      <c r="D643" s="99"/>
      <c r="E643" s="74">
        <v>2343.89</v>
      </c>
      <c r="F643" s="88"/>
      <c r="G643" s="88"/>
      <c r="H643" s="74">
        <v>788</v>
      </c>
      <c r="I643" s="87"/>
      <c r="J643" s="69"/>
      <c r="K643" s="77"/>
      <c r="L643" s="69"/>
      <c r="M643" s="69"/>
      <c r="N643" s="69"/>
      <c r="O643" s="96">
        <v>5.75</v>
      </c>
      <c r="P643" s="69"/>
      <c r="Q643" s="87"/>
      <c r="R643" s="134">
        <v>36.4</v>
      </c>
      <c r="S643" s="87">
        <v>0.2</v>
      </c>
      <c r="T643" s="69"/>
      <c r="U643" s="69"/>
      <c r="V643" s="69"/>
      <c r="W643" s="69"/>
      <c r="X643" s="69"/>
      <c r="Y643" s="81">
        <f t="shared" si="17"/>
        <v>95.380710659898483</v>
      </c>
      <c r="Z643" s="90"/>
      <c r="AA643" s="90"/>
      <c r="AB643" s="90"/>
    </row>
    <row r="644" spans="2:28">
      <c r="B644" s="73">
        <v>43835</v>
      </c>
      <c r="C644" s="69">
        <v>16.3</v>
      </c>
      <c r="D644" s="99"/>
      <c r="E644" s="74">
        <v>2428.14</v>
      </c>
      <c r="F644" s="88"/>
      <c r="G644" s="88"/>
      <c r="H644" s="74">
        <v>815</v>
      </c>
      <c r="I644" s="87"/>
      <c r="J644" s="69"/>
      <c r="K644" s="77"/>
      <c r="L644" s="69"/>
      <c r="M644" s="69"/>
      <c r="N644" s="69"/>
      <c r="O644" s="96">
        <v>5.8000000000000007</v>
      </c>
      <c r="P644" s="69"/>
      <c r="Q644" s="87"/>
      <c r="R644" s="134">
        <v>47.1</v>
      </c>
      <c r="S644" s="87">
        <v>0.2</v>
      </c>
      <c r="T644" s="69"/>
      <c r="U644" s="69"/>
      <c r="V644" s="69"/>
      <c r="W644" s="69"/>
      <c r="X644" s="69"/>
      <c r="Y644" s="81">
        <f t="shared" si="17"/>
        <v>94.220858895705518</v>
      </c>
      <c r="Z644" s="90"/>
      <c r="AA644" s="90"/>
      <c r="AB644" s="90"/>
    </row>
    <row r="645" spans="2:28">
      <c r="B645" s="73">
        <v>43836</v>
      </c>
      <c r="C645" s="69">
        <v>16.3</v>
      </c>
      <c r="D645" s="77">
        <v>7</v>
      </c>
      <c r="E645" s="74">
        <v>2610.15</v>
      </c>
      <c r="F645" s="88">
        <v>16.399999999999999</v>
      </c>
      <c r="G645" s="88">
        <v>46.83</v>
      </c>
      <c r="H645" s="74">
        <v>802</v>
      </c>
      <c r="I645" s="87">
        <v>16.3</v>
      </c>
      <c r="J645" s="69">
        <v>48.22</v>
      </c>
      <c r="K645" s="77">
        <f>J645-I645</f>
        <v>31.919999999999998</v>
      </c>
      <c r="L645" s="69">
        <v>0</v>
      </c>
      <c r="M645" s="69">
        <v>0</v>
      </c>
      <c r="N645" s="69">
        <f>I645+K645+L645+M645</f>
        <v>48.22</v>
      </c>
      <c r="O645" s="96">
        <v>4.95</v>
      </c>
      <c r="P645" s="69">
        <v>20.309999999999999</v>
      </c>
      <c r="Q645" s="69">
        <v>7</v>
      </c>
      <c r="R645" s="134">
        <v>43.5</v>
      </c>
      <c r="S645" s="87">
        <v>0.2</v>
      </c>
      <c r="T645" s="69">
        <v>6.19</v>
      </c>
      <c r="U645" s="69">
        <f>T645-S645</f>
        <v>5.99</v>
      </c>
      <c r="V645" s="69">
        <v>0</v>
      </c>
      <c r="W645" s="69">
        <v>22.36</v>
      </c>
      <c r="X645" s="69">
        <f>S645+U645+V645+W645</f>
        <v>28.55</v>
      </c>
      <c r="Y645" s="81">
        <f t="shared" si="17"/>
        <v>94.576059850374065</v>
      </c>
      <c r="Z645" s="90">
        <f>100*(I645-S645)/I645</f>
        <v>98.773006134969336</v>
      </c>
      <c r="AA645" s="90">
        <f>(J645-T645)/J645*100</f>
        <v>87.163002903359612</v>
      </c>
      <c r="AB645" s="90">
        <f>100*(1-X645/N645)</f>
        <v>40.792202405640808</v>
      </c>
    </row>
    <row r="646" spans="2:28">
      <c r="B646" s="73">
        <v>43837</v>
      </c>
      <c r="C646" s="69">
        <v>16.3</v>
      </c>
      <c r="D646" s="99"/>
      <c r="E646" s="74">
        <v>2633.52</v>
      </c>
      <c r="F646" s="88"/>
      <c r="G646" s="88">
        <v>34.83</v>
      </c>
      <c r="H646" s="74">
        <v>915</v>
      </c>
      <c r="I646" s="87">
        <v>19.100000000000001</v>
      </c>
      <c r="J646" s="69"/>
      <c r="K646" s="77"/>
      <c r="L646" s="69"/>
      <c r="M646" s="69"/>
      <c r="N646" s="69"/>
      <c r="O646" s="96">
        <v>4.5999999999999996</v>
      </c>
      <c r="P646" s="69"/>
      <c r="Q646" s="87"/>
      <c r="R646" s="134">
        <v>49.5</v>
      </c>
      <c r="S646" s="87">
        <v>0.2</v>
      </c>
      <c r="T646" s="69"/>
      <c r="U646" s="69"/>
      <c r="V646" s="69"/>
      <c r="W646" s="69"/>
      <c r="X646" s="69"/>
      <c r="Y646" s="81">
        <f t="shared" si="17"/>
        <v>94.590163934426229</v>
      </c>
      <c r="Z646" s="90">
        <f>100*(I646-S646)/I646</f>
        <v>98.952879581151834</v>
      </c>
      <c r="AA646" s="90"/>
      <c r="AB646" s="90"/>
    </row>
    <row r="647" spans="2:28">
      <c r="B647" s="73">
        <v>43838</v>
      </c>
      <c r="C647" s="69">
        <v>16.3</v>
      </c>
      <c r="D647" s="99"/>
      <c r="E647" s="74">
        <v>2352.61</v>
      </c>
      <c r="F647" s="88">
        <v>20.02</v>
      </c>
      <c r="G647" s="88">
        <v>65.52</v>
      </c>
      <c r="H647" s="74">
        <v>1381</v>
      </c>
      <c r="I647" s="87">
        <v>19.600000000000001</v>
      </c>
      <c r="J647" s="69">
        <v>55.59</v>
      </c>
      <c r="K647" s="77">
        <f>J647-I647</f>
        <v>35.99</v>
      </c>
      <c r="L647" s="69"/>
      <c r="M647" s="69"/>
      <c r="N647" s="69"/>
      <c r="O647" s="77">
        <v>4.0999999999999996</v>
      </c>
      <c r="P647" s="69">
        <v>17.170000000000002</v>
      </c>
      <c r="Q647" s="87">
        <v>6.8</v>
      </c>
      <c r="R647" s="134">
        <v>47.7</v>
      </c>
      <c r="S647" s="87">
        <v>0.1</v>
      </c>
      <c r="T647" s="69">
        <v>6.38</v>
      </c>
      <c r="U647" s="69">
        <f>T647-S647</f>
        <v>6.28</v>
      </c>
      <c r="V647" s="69">
        <v>0</v>
      </c>
      <c r="W647" s="69">
        <v>20.079999999999998</v>
      </c>
      <c r="X647" s="69">
        <f>S647+U647+V647+W647</f>
        <v>26.459999999999997</v>
      </c>
      <c r="Y647" s="81">
        <f t="shared" si="17"/>
        <v>96.545981173062984</v>
      </c>
      <c r="Z647" s="90">
        <f>100*(I647-S647)/I647</f>
        <v>99.489795918367335</v>
      </c>
      <c r="AA647" s="90">
        <f>(J647-T647)/J647*100</f>
        <v>88.523115668285655</v>
      </c>
      <c r="AB647" s="90"/>
    </row>
    <row r="648" spans="2:28">
      <c r="B648" s="73">
        <v>43839</v>
      </c>
      <c r="C648" s="69">
        <v>16.3</v>
      </c>
      <c r="D648" s="99"/>
      <c r="E648" s="74">
        <v>2463.11</v>
      </c>
      <c r="F648" s="88"/>
      <c r="G648" s="88">
        <v>4.3499999999999996</v>
      </c>
      <c r="H648" s="74">
        <v>917</v>
      </c>
      <c r="I648" s="87">
        <v>17.7</v>
      </c>
      <c r="J648" s="69"/>
      <c r="K648" s="77"/>
      <c r="L648" s="69">
        <v>0.18</v>
      </c>
      <c r="M648" s="69">
        <v>0.6</v>
      </c>
      <c r="N648" s="69"/>
      <c r="O648" s="77">
        <v>5.05</v>
      </c>
      <c r="P648" s="69"/>
      <c r="Q648" s="87"/>
      <c r="R648" s="134">
        <v>45.1</v>
      </c>
      <c r="S648" s="87">
        <v>0.1</v>
      </c>
      <c r="T648" s="69"/>
      <c r="U648" s="69"/>
      <c r="V648" s="69"/>
      <c r="W648" s="69"/>
      <c r="X648" s="69"/>
      <c r="Y648" s="81">
        <f t="shared" si="17"/>
        <v>95.081788440567067</v>
      </c>
      <c r="Z648" s="90">
        <f>100*(I648-S648)/I648</f>
        <v>99.435028248587557</v>
      </c>
      <c r="AA648" s="90"/>
      <c r="AB648" s="90"/>
    </row>
    <row r="649" spans="2:28">
      <c r="B649" s="73">
        <v>43840</v>
      </c>
      <c r="C649" s="69">
        <v>16.3</v>
      </c>
      <c r="D649" s="99"/>
      <c r="E649" s="74">
        <v>2566.7199999999998</v>
      </c>
      <c r="F649" s="88">
        <v>12.57</v>
      </c>
      <c r="G649" s="88">
        <v>6.53</v>
      </c>
      <c r="H649" s="74">
        <v>884</v>
      </c>
      <c r="I649" s="87">
        <v>16.399999999999999</v>
      </c>
      <c r="J649" s="69">
        <v>45.23</v>
      </c>
      <c r="K649" s="77">
        <f>J649-I649</f>
        <v>28.83</v>
      </c>
      <c r="L649" s="69"/>
      <c r="M649" s="69"/>
      <c r="N649" s="69"/>
      <c r="O649" s="77">
        <v>3.6</v>
      </c>
      <c r="P649" s="69">
        <v>17.02</v>
      </c>
      <c r="Q649" s="87">
        <v>6.8</v>
      </c>
      <c r="R649" s="134">
        <v>48.9</v>
      </c>
      <c r="S649" s="87">
        <v>0.1</v>
      </c>
      <c r="T649" s="69">
        <v>7.12</v>
      </c>
      <c r="U649" s="69">
        <f>T649-S649</f>
        <v>7.0200000000000005</v>
      </c>
      <c r="V649" s="69">
        <v>0</v>
      </c>
      <c r="W649" s="69">
        <v>21.89</v>
      </c>
      <c r="X649" s="69">
        <f>S649+U649+V649+W649</f>
        <v>29.01</v>
      </c>
      <c r="Y649" s="81">
        <f t="shared" si="17"/>
        <v>94.468325791855207</v>
      </c>
      <c r="Z649" s="90">
        <f>100*(I649-S649)/I649</f>
        <v>99.390243902439025</v>
      </c>
      <c r="AA649" s="90">
        <f>(J649-T649)/J649*100</f>
        <v>84.258235684280351</v>
      </c>
      <c r="AB649" s="90"/>
    </row>
    <row r="650" spans="2:28">
      <c r="B650" s="73">
        <v>43841</v>
      </c>
      <c r="C650" s="69">
        <v>16.3</v>
      </c>
      <c r="D650" s="99"/>
      <c r="E650" s="74">
        <v>2655.16</v>
      </c>
      <c r="F650" s="88"/>
      <c r="G650" s="88"/>
      <c r="H650" s="74">
        <v>823</v>
      </c>
      <c r="I650" s="87"/>
      <c r="J650" s="69"/>
      <c r="K650" s="77"/>
      <c r="L650" s="69"/>
      <c r="M650" s="69"/>
      <c r="N650" s="69"/>
      <c r="O650" s="77">
        <v>3.8499999999999996</v>
      </c>
      <c r="P650" s="69"/>
      <c r="Q650" s="87"/>
      <c r="R650" s="134">
        <v>48.6</v>
      </c>
      <c r="S650" s="87">
        <v>0.1</v>
      </c>
      <c r="T650" s="69"/>
      <c r="U650" s="69"/>
      <c r="V650" s="69"/>
      <c r="W650" s="69"/>
      <c r="X650" s="69"/>
      <c r="Y650" s="81">
        <f t="shared" si="17"/>
        <v>94.094775212636691</v>
      </c>
      <c r="Z650" s="90"/>
      <c r="AA650" s="90"/>
      <c r="AB650" s="90"/>
    </row>
    <row r="651" spans="2:28">
      <c r="B651" s="73">
        <v>43842</v>
      </c>
      <c r="C651" s="69">
        <v>16.3</v>
      </c>
      <c r="D651" s="99"/>
      <c r="E651" s="74">
        <v>2610.33</v>
      </c>
      <c r="F651" s="88"/>
      <c r="G651" s="88"/>
      <c r="H651" s="74">
        <v>1085</v>
      </c>
      <c r="I651" s="87"/>
      <c r="J651" s="69"/>
      <c r="K651" s="77"/>
      <c r="L651" s="69"/>
      <c r="M651" s="69"/>
      <c r="N651" s="69"/>
      <c r="O651" s="77">
        <v>4.75</v>
      </c>
      <c r="P651" s="69"/>
      <c r="Q651" s="87"/>
      <c r="R651" s="134">
        <v>49.7</v>
      </c>
      <c r="S651" s="87">
        <v>0.1</v>
      </c>
      <c r="T651" s="69"/>
      <c r="U651" s="69"/>
      <c r="V651" s="69"/>
      <c r="W651" s="69"/>
      <c r="X651" s="69"/>
      <c r="Y651" s="81">
        <f t="shared" si="17"/>
        <v>95.419354838709666</v>
      </c>
      <c r="Z651" s="90"/>
      <c r="AA651" s="90"/>
      <c r="AB651" s="90"/>
    </row>
    <row r="652" spans="2:28">
      <c r="B652" s="73">
        <v>43843</v>
      </c>
      <c r="C652" s="69">
        <v>16.3</v>
      </c>
      <c r="D652" s="77">
        <v>6.8</v>
      </c>
      <c r="E652" s="74">
        <v>2568.11</v>
      </c>
      <c r="F652" s="88">
        <v>14.53</v>
      </c>
      <c r="G652" s="88">
        <v>61.84</v>
      </c>
      <c r="H652" s="74">
        <v>919</v>
      </c>
      <c r="I652" s="87">
        <v>20.100000000000001</v>
      </c>
      <c r="J652" s="69">
        <v>39.25</v>
      </c>
      <c r="K652" s="77">
        <f>J652-I652</f>
        <v>19.149999999999999</v>
      </c>
      <c r="L652" s="69">
        <v>0.26</v>
      </c>
      <c r="M652" s="69">
        <v>0.08</v>
      </c>
      <c r="N652" s="69">
        <f>I652+K652+L652+M652</f>
        <v>39.589999999999996</v>
      </c>
      <c r="O652" s="77">
        <v>5.05</v>
      </c>
      <c r="P652" s="69">
        <v>20.68</v>
      </c>
      <c r="Q652" s="87">
        <v>7.2</v>
      </c>
      <c r="R652" s="134">
        <v>40.1</v>
      </c>
      <c r="S652" s="87">
        <v>0.1</v>
      </c>
      <c r="T652" s="69">
        <v>5.85</v>
      </c>
      <c r="U652" s="69">
        <f>T652-S652</f>
        <v>5.75</v>
      </c>
      <c r="V652" s="69">
        <v>0</v>
      </c>
      <c r="W652" s="69">
        <v>21.6</v>
      </c>
      <c r="X652" s="69">
        <f>S652+U652+V652+W652</f>
        <v>27.450000000000003</v>
      </c>
      <c r="Y652" s="81">
        <f t="shared" si="17"/>
        <v>95.636561479869414</v>
      </c>
      <c r="Z652" s="90">
        <f>100*(I652-S652)/I652</f>
        <v>99.502487562189046</v>
      </c>
      <c r="AA652" s="90">
        <f>(J652-T652)/J652*100</f>
        <v>85.095541401273877</v>
      </c>
      <c r="AB652" s="90">
        <f>100*(1-X652/N652)</f>
        <v>30.664309168982051</v>
      </c>
    </row>
    <row r="653" spans="2:28">
      <c r="B653" s="73">
        <v>43844</v>
      </c>
      <c r="C653" s="69">
        <v>16.3</v>
      </c>
      <c r="D653" s="99"/>
      <c r="E653" s="74">
        <v>2626.11</v>
      </c>
      <c r="F653" s="88"/>
      <c r="G653" s="88">
        <v>88.98</v>
      </c>
      <c r="H653" s="74">
        <v>752</v>
      </c>
      <c r="I653" s="69">
        <v>19</v>
      </c>
      <c r="J653" s="69"/>
      <c r="K653" s="77"/>
      <c r="L653" s="69"/>
      <c r="M653" s="69"/>
      <c r="N653" s="69"/>
      <c r="O653" s="77">
        <v>4.4000000000000004</v>
      </c>
      <c r="P653" s="69"/>
      <c r="Q653" s="87"/>
      <c r="R653" s="134">
        <v>36.6</v>
      </c>
      <c r="S653" s="87">
        <v>0.1</v>
      </c>
      <c r="T653" s="69"/>
      <c r="U653" s="69"/>
      <c r="V653" s="69"/>
      <c r="W653" s="69"/>
      <c r="X653" s="69"/>
      <c r="Y653" s="81">
        <f t="shared" si="17"/>
        <v>95.13297872340425</v>
      </c>
      <c r="Z653" s="90">
        <f>100*(I653-S653)/I653</f>
        <v>99.473684210526301</v>
      </c>
      <c r="AA653" s="90"/>
      <c r="AB653" s="90"/>
    </row>
    <row r="654" spans="2:28">
      <c r="B654" s="73">
        <v>43845</v>
      </c>
      <c r="C654" s="69">
        <v>16.3</v>
      </c>
      <c r="D654" s="99"/>
      <c r="E654" s="74">
        <v>2590.62</v>
      </c>
      <c r="F654" s="88">
        <v>22.04</v>
      </c>
      <c r="G654" s="88">
        <v>58.42</v>
      </c>
      <c r="H654" s="74">
        <v>1469</v>
      </c>
      <c r="I654" s="87">
        <v>18.899999999999999</v>
      </c>
      <c r="J654" s="69">
        <v>45.23</v>
      </c>
      <c r="K654" s="77">
        <f>J654-I654</f>
        <v>26.33</v>
      </c>
      <c r="L654" s="69"/>
      <c r="M654" s="69"/>
      <c r="N654" s="69"/>
      <c r="O654" s="77">
        <v>3.9000000000000004</v>
      </c>
      <c r="P654" s="69">
        <v>18.97</v>
      </c>
      <c r="Q654" s="87">
        <v>6.9</v>
      </c>
      <c r="R654" s="134">
        <v>45.5</v>
      </c>
      <c r="S654" s="87">
        <v>0.2</v>
      </c>
      <c r="T654" s="69">
        <v>5.85</v>
      </c>
      <c r="U654" s="69">
        <f>T654-S654</f>
        <v>5.6499999999999995</v>
      </c>
      <c r="V654" s="69">
        <v>0</v>
      </c>
      <c r="W654" s="69">
        <v>18.09</v>
      </c>
      <c r="X654" s="69">
        <f>S654+U654+V654+W654</f>
        <v>23.939999999999998</v>
      </c>
      <c r="Y654" s="81">
        <f t="shared" si="17"/>
        <v>96.902654867256629</v>
      </c>
      <c r="Z654" s="90">
        <f>100*(I654-S654)/I654</f>
        <v>98.94179894179895</v>
      </c>
      <c r="AA654" s="90">
        <f>(J654-T654)/J654*100</f>
        <v>87.066106566438208</v>
      </c>
      <c r="AB654" s="90"/>
    </row>
    <row r="655" spans="2:28">
      <c r="B655" s="73">
        <v>43846</v>
      </c>
      <c r="C655" s="69">
        <v>16.3</v>
      </c>
      <c r="D655" s="99"/>
      <c r="E655" s="74">
        <v>2487.9699999999998</v>
      </c>
      <c r="F655" s="88"/>
      <c r="G655" s="88">
        <v>91.32</v>
      </c>
      <c r="H655" s="74">
        <v>1014</v>
      </c>
      <c r="I655" s="87">
        <v>19.5</v>
      </c>
      <c r="J655" s="69"/>
      <c r="K655" s="77"/>
      <c r="L655" s="69">
        <v>0</v>
      </c>
      <c r="M655" s="69">
        <v>0</v>
      </c>
      <c r="N655" s="69"/>
      <c r="O655" s="77">
        <v>4.4000000000000004</v>
      </c>
      <c r="P655" s="69"/>
      <c r="Q655" s="87"/>
      <c r="R655" s="134">
        <v>43</v>
      </c>
      <c r="S655" s="87">
        <v>0.1</v>
      </c>
      <c r="T655" s="69"/>
      <c r="U655" s="69"/>
      <c r="V655" s="69"/>
      <c r="W655" s="69"/>
      <c r="X655" s="69"/>
      <c r="Y655" s="81">
        <f t="shared" si="17"/>
        <v>95.759368836291912</v>
      </c>
      <c r="Z655" s="90">
        <f>100*(I655-S655)/I655</f>
        <v>99.487179487179475</v>
      </c>
      <c r="AA655" s="90"/>
      <c r="AB655" s="90"/>
    </row>
    <row r="656" spans="2:28">
      <c r="B656" s="73">
        <v>43847</v>
      </c>
      <c r="C656" s="69">
        <v>16.3</v>
      </c>
      <c r="D656" s="99"/>
      <c r="E656" s="74">
        <v>2342.84</v>
      </c>
      <c r="F656" s="88">
        <v>6.76</v>
      </c>
      <c r="G656" s="88">
        <v>137.11000000000001</v>
      </c>
      <c r="H656" s="74">
        <v>914</v>
      </c>
      <c r="I656" s="87">
        <v>16.600000000000001</v>
      </c>
      <c r="J656" s="69">
        <v>39.25</v>
      </c>
      <c r="K656" s="77">
        <f>J656-I656</f>
        <v>22.65</v>
      </c>
      <c r="L656" s="69"/>
      <c r="M656" s="69"/>
      <c r="N656" s="69"/>
      <c r="O656" s="77">
        <v>5.0999999999999996</v>
      </c>
      <c r="P656" s="69">
        <v>24</v>
      </c>
      <c r="Q656" s="87">
        <v>7.1</v>
      </c>
      <c r="R656" s="134">
        <v>45.6</v>
      </c>
      <c r="S656" s="87">
        <v>0.2</v>
      </c>
      <c r="T656" s="69">
        <v>5.41</v>
      </c>
      <c r="U656" s="69">
        <f>T656-S656</f>
        <v>5.21</v>
      </c>
      <c r="V656" s="69">
        <v>0</v>
      </c>
      <c r="W656" s="69">
        <v>20.88</v>
      </c>
      <c r="X656" s="69">
        <f>S656+U656+V656+W656</f>
        <v>26.29</v>
      </c>
      <c r="Y656" s="81">
        <f t="shared" si="17"/>
        <v>95.010940919037196</v>
      </c>
      <c r="Z656" s="90">
        <f>100*(I656-S656)/I656</f>
        <v>98.795180722891573</v>
      </c>
      <c r="AA656" s="90">
        <f>(J656-T656)/J656*100</f>
        <v>86.216560509554157</v>
      </c>
      <c r="AB656" s="90"/>
    </row>
    <row r="657" spans="2:28">
      <c r="B657" s="73">
        <v>43848</v>
      </c>
      <c r="C657" s="69">
        <v>16.3</v>
      </c>
      <c r="D657" s="99"/>
      <c r="E657" s="74">
        <v>2675.65</v>
      </c>
      <c r="F657" s="88"/>
      <c r="G657" s="88"/>
      <c r="H657" s="74">
        <v>709</v>
      </c>
      <c r="I657" s="87"/>
      <c r="J657" s="69"/>
      <c r="K657" s="77"/>
      <c r="L657" s="69"/>
      <c r="M657" s="69"/>
      <c r="N657" s="69"/>
      <c r="O657" s="77">
        <v>5.25</v>
      </c>
      <c r="P657" s="69"/>
      <c r="Q657" s="87"/>
      <c r="R657" s="134">
        <v>43.6</v>
      </c>
      <c r="S657" s="87">
        <v>0.1</v>
      </c>
      <c r="T657" s="69"/>
      <c r="U657" s="69"/>
      <c r="V657" s="69"/>
      <c r="W657" s="69"/>
      <c r="X657" s="69"/>
      <c r="Y657" s="81">
        <f t="shared" si="17"/>
        <v>93.850493653032444</v>
      </c>
      <c r="Z657" s="90"/>
      <c r="AA657" s="90"/>
      <c r="AB657" s="90"/>
    </row>
    <row r="658" spans="2:28">
      <c r="B658" s="73">
        <v>43849</v>
      </c>
      <c r="C658" s="69">
        <v>16.3</v>
      </c>
      <c r="D658" s="99"/>
      <c r="E658" s="74">
        <v>2665.88</v>
      </c>
      <c r="F658" s="88"/>
      <c r="G658" s="88"/>
      <c r="H658" s="74">
        <v>697</v>
      </c>
      <c r="I658" s="87"/>
      <c r="J658" s="69"/>
      <c r="K658" s="77"/>
      <c r="L658" s="69"/>
      <c r="M658" s="69"/>
      <c r="N658" s="69"/>
      <c r="O658" s="77">
        <v>6</v>
      </c>
      <c r="P658" s="69"/>
      <c r="Q658" s="87"/>
      <c r="R658" s="134">
        <v>40.1</v>
      </c>
      <c r="S658" s="87">
        <v>0.4</v>
      </c>
      <c r="T658" s="69"/>
      <c r="U658" s="69"/>
      <c r="V658" s="69"/>
      <c r="W658" s="69"/>
      <c r="X658" s="69"/>
      <c r="Y658" s="81">
        <f t="shared" si="17"/>
        <v>94.246771879483489</v>
      </c>
      <c r="Z658" s="90"/>
      <c r="AA658" s="90"/>
      <c r="AB658" s="90"/>
    </row>
    <row r="659" spans="2:28">
      <c r="B659" s="73">
        <v>43850</v>
      </c>
      <c r="C659" s="69">
        <v>16.3</v>
      </c>
      <c r="D659" s="77">
        <v>6.9</v>
      </c>
      <c r="E659" s="74">
        <v>2348.42</v>
      </c>
      <c r="F659" s="88">
        <v>12.65</v>
      </c>
      <c r="G659" s="88">
        <v>36.69</v>
      </c>
      <c r="H659" s="74">
        <v>1172</v>
      </c>
      <c r="I659" s="87">
        <v>14.9</v>
      </c>
      <c r="J659" s="69">
        <v>37.76</v>
      </c>
      <c r="K659" s="77">
        <f>J659-I659</f>
        <v>22.86</v>
      </c>
      <c r="L659" s="69">
        <v>0.23</v>
      </c>
      <c r="M659" s="69">
        <v>0.28000000000000003</v>
      </c>
      <c r="N659" s="69">
        <f>I659+K659+L659+M659</f>
        <v>38.269999999999996</v>
      </c>
      <c r="O659" s="77">
        <v>5.5</v>
      </c>
      <c r="P659" s="69">
        <v>20.74</v>
      </c>
      <c r="Q659" s="69">
        <v>7</v>
      </c>
      <c r="R659" s="134">
        <v>37.700000000000003</v>
      </c>
      <c r="S659" s="87">
        <v>0.2</v>
      </c>
      <c r="T659" s="69">
        <v>4.97</v>
      </c>
      <c r="U659" s="69">
        <f>T659-S659</f>
        <v>4.7699999999999996</v>
      </c>
      <c r="V659" s="69">
        <v>0</v>
      </c>
      <c r="W659" s="69">
        <v>15.8</v>
      </c>
      <c r="X659" s="69">
        <f>S659+U659+V659+W659</f>
        <v>20.77</v>
      </c>
      <c r="Y659" s="81">
        <f t="shared" si="17"/>
        <v>96.783276450511948</v>
      </c>
      <c r="Z659" s="90">
        <f>100*(I659-S659)/I659</f>
        <v>98.65771812080537</v>
      </c>
      <c r="AA659" s="90">
        <f>(J659-T659)/J659*100</f>
        <v>86.837923728813564</v>
      </c>
      <c r="AB659" s="90">
        <f>100*(1-X659/N659)</f>
        <v>45.727724065847916</v>
      </c>
    </row>
    <row r="660" spans="2:28">
      <c r="B660" s="73">
        <v>43851</v>
      </c>
      <c r="C660" s="69">
        <v>16.3</v>
      </c>
      <c r="D660" s="99"/>
      <c r="E660" s="74">
        <v>2338.13</v>
      </c>
      <c r="F660" s="88"/>
      <c r="G660" s="88">
        <v>32.67</v>
      </c>
      <c r="H660" s="74">
        <v>995</v>
      </c>
      <c r="I660" s="87">
        <v>16.8</v>
      </c>
      <c r="J660" s="69"/>
      <c r="K660" s="77"/>
      <c r="L660" s="69"/>
      <c r="M660" s="69"/>
      <c r="N660" s="69"/>
      <c r="O660" s="77">
        <v>4.05</v>
      </c>
      <c r="P660" s="69"/>
      <c r="Q660" s="87"/>
      <c r="R660" s="134">
        <v>38.6</v>
      </c>
      <c r="S660" s="87">
        <v>0.2</v>
      </c>
      <c r="T660" s="69"/>
      <c r="U660" s="69"/>
      <c r="V660" s="69"/>
      <c r="W660" s="69"/>
      <c r="X660" s="69"/>
      <c r="Y660" s="81">
        <f t="shared" si="17"/>
        <v>96.120603015075375</v>
      </c>
      <c r="Z660" s="90">
        <f>100*(I660-S660)/I660</f>
        <v>98.809523809523824</v>
      </c>
      <c r="AA660" s="90"/>
      <c r="AB660" s="90"/>
    </row>
    <row r="661" spans="2:28">
      <c r="B661" s="73">
        <v>43852</v>
      </c>
      <c r="C661" s="69">
        <v>16.3</v>
      </c>
      <c r="D661" s="99"/>
      <c r="E661" s="74">
        <v>2366.7399999999998</v>
      </c>
      <c r="F661" s="88"/>
      <c r="G661" s="88">
        <v>224.02</v>
      </c>
      <c r="H661" s="74">
        <v>912</v>
      </c>
      <c r="I661" s="87">
        <v>19.2</v>
      </c>
      <c r="J661" s="69">
        <v>43.73</v>
      </c>
      <c r="K661" s="77">
        <f>J661-I661</f>
        <v>24.529999999999998</v>
      </c>
      <c r="L661" s="69"/>
      <c r="M661" s="69"/>
      <c r="N661" s="69"/>
      <c r="O661" s="77">
        <v>3.85</v>
      </c>
      <c r="P661" s="69">
        <v>24.05</v>
      </c>
      <c r="Q661" s="87">
        <v>6.7</v>
      </c>
      <c r="R661" s="134">
        <v>38.700000000000003</v>
      </c>
      <c r="S661" s="87">
        <v>0.1</v>
      </c>
      <c r="T661" s="69">
        <v>5.07</v>
      </c>
      <c r="U661" s="69">
        <f>T661-S661</f>
        <v>4.9700000000000006</v>
      </c>
      <c r="V661" s="69">
        <v>0</v>
      </c>
      <c r="W661" s="69">
        <v>18.14</v>
      </c>
      <c r="X661" s="69">
        <f>S661+U661+V661+W661</f>
        <v>23.21</v>
      </c>
      <c r="Y661" s="81">
        <f t="shared" si="17"/>
        <v>95.756578947368425</v>
      </c>
      <c r="Z661" s="90">
        <f>100*(I661-S661)/I661</f>
        <v>99.479166666666657</v>
      </c>
      <c r="AA661" s="90">
        <f>(J661-T661)/J661*100</f>
        <v>88.406128515892973</v>
      </c>
      <c r="AB661" s="90"/>
    </row>
    <row r="662" spans="2:28">
      <c r="B662" s="73">
        <v>43853</v>
      </c>
      <c r="C662" s="69">
        <v>16.3</v>
      </c>
      <c r="D662" s="99"/>
      <c r="E662" s="74">
        <v>2415.75</v>
      </c>
      <c r="F662" s="88"/>
      <c r="G662" s="88">
        <v>42.26</v>
      </c>
      <c r="H662" s="74">
        <v>661</v>
      </c>
      <c r="I662" s="87">
        <v>15.9</v>
      </c>
      <c r="J662" s="69"/>
      <c r="K662" s="77"/>
      <c r="L662" s="69">
        <v>0</v>
      </c>
      <c r="M662" s="69">
        <v>1.49</v>
      </c>
      <c r="N662" s="69"/>
      <c r="O662" s="77">
        <v>5.35</v>
      </c>
      <c r="P662" s="69"/>
      <c r="Q662" s="87"/>
      <c r="R662" s="134">
        <v>33.4</v>
      </c>
      <c r="S662" s="87">
        <v>0.3</v>
      </c>
      <c r="T662" s="69"/>
      <c r="U662" s="69"/>
      <c r="V662" s="69"/>
      <c r="W662" s="69"/>
      <c r="X662" s="69"/>
      <c r="Y662" s="81">
        <f t="shared" si="17"/>
        <v>94.947049924357046</v>
      </c>
      <c r="Z662" s="90">
        <f>100*(I662-S662)/I662</f>
        <v>98.113207547169807</v>
      </c>
      <c r="AA662" s="90"/>
      <c r="AB662" s="90"/>
    </row>
    <row r="663" spans="2:28">
      <c r="B663" s="73">
        <v>43854</v>
      </c>
      <c r="C663" s="69">
        <v>16.3</v>
      </c>
      <c r="D663" s="99"/>
      <c r="E663" s="74">
        <v>2524.16</v>
      </c>
      <c r="F663" s="88">
        <v>10.68</v>
      </c>
      <c r="G663" s="88">
        <v>39.53</v>
      </c>
      <c r="H663" s="74">
        <v>1237</v>
      </c>
      <c r="I663" s="87">
        <v>12.4</v>
      </c>
      <c r="J663" s="69">
        <v>37.76</v>
      </c>
      <c r="K663" s="77">
        <f>J663-I663</f>
        <v>25.36</v>
      </c>
      <c r="M663" s="69"/>
      <c r="N663" s="69"/>
      <c r="O663" s="77">
        <v>6</v>
      </c>
      <c r="P663" s="69">
        <v>23.51</v>
      </c>
      <c r="Q663" s="69">
        <v>7</v>
      </c>
      <c r="R663" s="134">
        <v>48.9</v>
      </c>
      <c r="S663" s="87">
        <v>0.3</v>
      </c>
      <c r="T663" s="69">
        <v>5.41</v>
      </c>
      <c r="U663" s="69">
        <f>T663-S663</f>
        <v>5.1100000000000003</v>
      </c>
      <c r="V663" s="69">
        <v>0</v>
      </c>
      <c r="W663" s="69">
        <v>22.2</v>
      </c>
      <c r="X663" s="69">
        <f>S663+U663+V663+W663</f>
        <v>27.61</v>
      </c>
      <c r="Y663" s="81">
        <f t="shared" si="17"/>
        <v>96.046887631366189</v>
      </c>
      <c r="Z663" s="90">
        <f>100*(I663-S663)/I663</f>
        <v>97.58064516129032</v>
      </c>
      <c r="AA663" s="90">
        <f>(J663-T663)/J663*100</f>
        <v>85.672669491525411</v>
      </c>
      <c r="AB663" s="90"/>
    </row>
    <row r="664" spans="2:28">
      <c r="B664" s="73">
        <v>43855</v>
      </c>
      <c r="C664" s="69">
        <v>16.3</v>
      </c>
      <c r="D664" s="99"/>
      <c r="E664" s="74">
        <v>2800.98</v>
      </c>
      <c r="F664" s="88"/>
      <c r="G664" s="88"/>
      <c r="H664" s="74">
        <v>989</v>
      </c>
      <c r="I664" s="87"/>
      <c r="J664" s="69"/>
      <c r="K664" s="77"/>
      <c r="L664" s="69"/>
      <c r="M664" s="69"/>
      <c r="N664" s="69"/>
      <c r="O664" s="77">
        <v>4.45</v>
      </c>
      <c r="P664" s="69"/>
      <c r="Q664" s="87"/>
      <c r="R664" s="134">
        <v>32.799999999999997</v>
      </c>
      <c r="S664" s="87">
        <v>0.2</v>
      </c>
      <c r="T664" s="69"/>
      <c r="U664" s="69"/>
      <c r="V664" s="69"/>
      <c r="W664" s="69"/>
      <c r="X664" s="69"/>
      <c r="Y664" s="81">
        <f t="shared" si="17"/>
        <v>96.683518705763404</v>
      </c>
      <c r="Z664" s="90"/>
      <c r="AA664" s="90"/>
      <c r="AB664" s="90"/>
    </row>
    <row r="665" spans="2:28">
      <c r="B665" s="73">
        <v>43856</v>
      </c>
      <c r="C665" s="69">
        <v>16.3</v>
      </c>
      <c r="D665" s="99"/>
      <c r="E665" s="74">
        <v>2857.49</v>
      </c>
      <c r="F665" s="88"/>
      <c r="G665" s="88"/>
      <c r="H665" s="74">
        <v>1091</v>
      </c>
      <c r="I665" s="87"/>
      <c r="J665" s="69"/>
      <c r="K665" s="77"/>
      <c r="L665" s="69"/>
      <c r="M665" s="69"/>
      <c r="N665" s="69"/>
      <c r="O665" s="77">
        <v>4.0999999999999996</v>
      </c>
      <c r="P665" s="69"/>
      <c r="Q665" s="87"/>
      <c r="R665" s="134">
        <v>46.4</v>
      </c>
      <c r="S665" s="87">
        <v>0.2</v>
      </c>
      <c r="T665" s="69"/>
      <c r="U665" s="69"/>
      <c r="V665" s="69"/>
      <c r="W665" s="69"/>
      <c r="X665" s="69"/>
      <c r="Y665" s="81">
        <f t="shared" si="17"/>
        <v>95.74702108157652</v>
      </c>
      <c r="Z665" s="90"/>
      <c r="AA665" s="90"/>
      <c r="AB665" s="90"/>
    </row>
    <row r="666" spans="2:28">
      <c r="B666" s="73">
        <v>43857</v>
      </c>
      <c r="C666" s="69">
        <v>16.3</v>
      </c>
      <c r="D666" s="77">
        <v>7</v>
      </c>
      <c r="E666" s="74">
        <v>2687.34</v>
      </c>
      <c r="F666" s="88">
        <v>13.54</v>
      </c>
      <c r="G666" s="88">
        <v>130.81</v>
      </c>
      <c r="H666" s="74">
        <v>995</v>
      </c>
      <c r="I666" s="87">
        <v>21.4</v>
      </c>
      <c r="J666" s="69">
        <v>44.28</v>
      </c>
      <c r="K666" s="77">
        <f>J666-I666</f>
        <v>22.880000000000003</v>
      </c>
      <c r="L666" s="69">
        <v>0.36</v>
      </c>
      <c r="M666" s="69">
        <v>0.11</v>
      </c>
      <c r="N666" s="69">
        <f>I666+K666+L666+M666</f>
        <v>44.75</v>
      </c>
      <c r="O666" s="77">
        <v>5</v>
      </c>
      <c r="P666" s="69">
        <v>24.23</v>
      </c>
      <c r="Q666" s="87">
        <v>7.2</v>
      </c>
      <c r="R666" s="134">
        <v>35.1</v>
      </c>
      <c r="S666" s="87">
        <v>0.1</v>
      </c>
      <c r="T666" s="69">
        <v>4.88</v>
      </c>
      <c r="U666" s="69">
        <f>T666-S666</f>
        <v>4.78</v>
      </c>
      <c r="V666" s="69">
        <v>0</v>
      </c>
      <c r="W666" s="69">
        <v>19.829999999999998</v>
      </c>
      <c r="X666" s="69">
        <f>S666+U666+V666+W666</f>
        <v>24.709999999999997</v>
      </c>
      <c r="Y666" s="81">
        <f t="shared" si="17"/>
        <v>96.472361809045225</v>
      </c>
      <c r="Z666" s="90">
        <f>100*(I666-S666)/I666</f>
        <v>99.53271028037382</v>
      </c>
      <c r="AA666" s="90">
        <f>(J666-T666)/J666*100</f>
        <v>88.979223125564587</v>
      </c>
      <c r="AB666" s="90">
        <f>100*(1-X666/N666)</f>
        <v>44.782122905027947</v>
      </c>
    </row>
    <row r="667" spans="2:28">
      <c r="B667" s="73">
        <v>43858</v>
      </c>
      <c r="C667" s="69">
        <v>16.3</v>
      </c>
      <c r="D667" s="99"/>
      <c r="E667" s="74">
        <v>2521.89</v>
      </c>
      <c r="F667" s="88"/>
      <c r="G667" s="88">
        <v>177.95</v>
      </c>
      <c r="H667" s="74">
        <v>816</v>
      </c>
      <c r="I667" s="87">
        <v>23.5</v>
      </c>
      <c r="K667" s="77"/>
      <c r="L667" s="69"/>
      <c r="M667" s="69"/>
      <c r="N667" s="69"/>
      <c r="O667" s="77">
        <v>5.5</v>
      </c>
      <c r="P667" s="69"/>
      <c r="Q667" s="87"/>
      <c r="R667" s="134">
        <v>27.9</v>
      </c>
      <c r="S667" s="87">
        <v>0.1</v>
      </c>
      <c r="T667" s="69"/>
      <c r="U667" s="69"/>
      <c r="V667" s="69"/>
      <c r="W667" s="69"/>
      <c r="X667" s="69"/>
      <c r="Y667" s="81">
        <f t="shared" si="17"/>
        <v>96.580882352941174</v>
      </c>
      <c r="Z667" s="90">
        <f>100*(I667-S667)/I667</f>
        <v>99.574468085106389</v>
      </c>
      <c r="AA667" s="90"/>
      <c r="AB667" s="90"/>
    </row>
    <row r="668" spans="2:28">
      <c r="B668" s="73">
        <v>43859</v>
      </c>
      <c r="C668" s="69">
        <v>16.3</v>
      </c>
      <c r="D668" s="99"/>
      <c r="E668" s="74">
        <v>2479.94</v>
      </c>
      <c r="F668" s="88">
        <v>15.51</v>
      </c>
      <c r="G668" s="88">
        <v>133.18</v>
      </c>
      <c r="H668" s="74">
        <v>709</v>
      </c>
      <c r="I668" s="87">
        <v>22.6</v>
      </c>
      <c r="J668" s="69">
        <v>43.73</v>
      </c>
      <c r="K668" s="77">
        <f>J668-I668</f>
        <v>21.129999999999995</v>
      </c>
      <c r="L668" s="69"/>
      <c r="M668" s="69"/>
      <c r="N668" s="69"/>
      <c r="O668" s="96">
        <v>5.5</v>
      </c>
      <c r="P668" s="69">
        <v>19.29</v>
      </c>
      <c r="Q668" s="87">
        <v>7.2</v>
      </c>
      <c r="R668" s="134">
        <v>36</v>
      </c>
      <c r="S668" s="87">
        <v>0.1</v>
      </c>
      <c r="T668" s="69">
        <v>4.32</v>
      </c>
      <c r="U668" s="69">
        <f>T668-S668</f>
        <v>4.2200000000000006</v>
      </c>
      <c r="V668" s="69">
        <v>0</v>
      </c>
      <c r="W668" s="69">
        <v>17.61</v>
      </c>
      <c r="X668" s="69">
        <f>S668+U668+V668+W668</f>
        <v>21.93</v>
      </c>
      <c r="Y668" s="81">
        <f t="shared" si="17"/>
        <v>94.922425952045131</v>
      </c>
      <c r="Z668" s="90">
        <f>100*(I668-S668)/I668</f>
        <v>99.557522123893804</v>
      </c>
      <c r="AA668" s="90">
        <f>(J668-T668)/J668*100</f>
        <v>90.121198262062649</v>
      </c>
      <c r="AB668" s="90"/>
    </row>
    <row r="669" spans="2:28">
      <c r="B669" s="73">
        <v>43860</v>
      </c>
      <c r="C669" s="69">
        <v>16.3</v>
      </c>
      <c r="D669" s="99"/>
      <c r="E669" s="33">
        <v>2475.41</v>
      </c>
      <c r="F669" s="88"/>
      <c r="G669" s="88">
        <v>30.89</v>
      </c>
      <c r="H669" s="74">
        <v>674</v>
      </c>
      <c r="I669" s="87">
        <v>15.3</v>
      </c>
      <c r="J669" s="69"/>
      <c r="K669" s="77"/>
      <c r="L669" s="69">
        <v>0</v>
      </c>
      <c r="M669" s="69">
        <v>0.18</v>
      </c>
      <c r="N669" s="69"/>
      <c r="O669" s="96">
        <v>3.95</v>
      </c>
      <c r="P669" s="69"/>
      <c r="Q669" s="87"/>
      <c r="R669" s="134">
        <v>36.299999999999997</v>
      </c>
      <c r="S669" s="87">
        <v>0.4</v>
      </c>
      <c r="T669" s="69"/>
      <c r="U669" s="69"/>
      <c r="V669" s="69"/>
      <c r="W669" s="69"/>
      <c r="X669" s="69"/>
      <c r="Y669" s="81">
        <f t="shared" si="17"/>
        <v>94.614243323442153</v>
      </c>
      <c r="Z669" s="90">
        <f>100*(I669-S669)/I669</f>
        <v>97.385620915032675</v>
      </c>
      <c r="AA669" s="90"/>
      <c r="AB669" s="90"/>
    </row>
    <row r="670" spans="2:28">
      <c r="B670" s="73">
        <v>43861</v>
      </c>
      <c r="C670" s="69">
        <v>16.3</v>
      </c>
      <c r="D670" s="99"/>
      <c r="E670" s="33">
        <v>2373.11</v>
      </c>
      <c r="F670" s="88">
        <v>13.37</v>
      </c>
      <c r="G670" s="88">
        <v>28.84</v>
      </c>
      <c r="H670" s="74">
        <v>875</v>
      </c>
      <c r="I670" s="87">
        <v>14.2</v>
      </c>
      <c r="J670" s="69">
        <v>37.76</v>
      </c>
      <c r="K670" s="77">
        <f>J670-I670</f>
        <v>23.56</v>
      </c>
      <c r="L670" s="69"/>
      <c r="M670" s="69"/>
      <c r="N670" s="69"/>
      <c r="O670" s="96">
        <v>4.45</v>
      </c>
      <c r="P670" s="69">
        <v>15.94</v>
      </c>
      <c r="Q670" s="94">
        <v>7</v>
      </c>
      <c r="R670" s="134">
        <v>37.200000000000003</v>
      </c>
      <c r="S670" s="87">
        <v>0.5</v>
      </c>
      <c r="T670" s="69">
        <v>3.73</v>
      </c>
      <c r="U670" s="69">
        <f>T670-S670</f>
        <v>3.23</v>
      </c>
      <c r="V670" s="69">
        <v>0</v>
      </c>
      <c r="W670" s="69">
        <v>12.49</v>
      </c>
      <c r="X670" s="69">
        <f>S670+U670+V670+W670</f>
        <v>16.22</v>
      </c>
      <c r="Y670" s="81">
        <f t="shared" si="17"/>
        <v>95.748571428571424</v>
      </c>
      <c r="Z670" s="90">
        <f>100*(I670-S670)/I670</f>
        <v>96.478873239436624</v>
      </c>
      <c r="AA670" s="90">
        <f>(J670-T670)/J670*100</f>
        <v>90.121822033898312</v>
      </c>
      <c r="AB670" s="90"/>
    </row>
    <row r="671" spans="2:28">
      <c r="B671" s="73">
        <v>43862</v>
      </c>
      <c r="C671" s="69">
        <v>8</v>
      </c>
      <c r="D671" s="99"/>
      <c r="E671" s="33">
        <v>2489.6799999999998</v>
      </c>
      <c r="F671" s="99"/>
      <c r="G671" s="99"/>
      <c r="H671" s="74">
        <v>748</v>
      </c>
      <c r="I671" s="87"/>
      <c r="J671" s="87"/>
      <c r="K671" s="77"/>
      <c r="L671" s="87"/>
      <c r="M671" s="87"/>
      <c r="N671" s="69"/>
      <c r="O671" s="96">
        <v>5.0999999999999996</v>
      </c>
      <c r="P671" s="87"/>
      <c r="Q671" s="94"/>
      <c r="R671" s="89">
        <v>30.6</v>
      </c>
      <c r="S671" s="87">
        <v>0.2</v>
      </c>
      <c r="T671" s="69"/>
      <c r="U671" s="69"/>
      <c r="V671" s="87"/>
      <c r="W671" s="87"/>
      <c r="X671" s="69"/>
      <c r="Y671" s="81">
        <f t="shared" ref="Y671:Y734" si="18">(H671-R671)/H671*100</f>
        <v>95.909090909090907</v>
      </c>
      <c r="Z671" s="90"/>
      <c r="AA671" s="90"/>
      <c r="AB671" s="90"/>
    </row>
    <row r="672" spans="2:28">
      <c r="B672" s="73">
        <v>43863</v>
      </c>
      <c r="C672" s="69">
        <v>8</v>
      </c>
      <c r="D672" s="99"/>
      <c r="E672" s="33">
        <v>2773.07</v>
      </c>
      <c r="F672" s="99"/>
      <c r="G672" s="99"/>
      <c r="H672" s="74">
        <v>873</v>
      </c>
      <c r="I672" s="87"/>
      <c r="J672" s="87"/>
      <c r="K672" s="77"/>
      <c r="L672" s="87"/>
      <c r="M672" s="87"/>
      <c r="N672" s="69"/>
      <c r="O672" s="96">
        <v>5.65</v>
      </c>
      <c r="P672" s="87"/>
      <c r="Q672" s="94"/>
      <c r="R672" s="89">
        <v>34.4</v>
      </c>
      <c r="S672" s="87">
        <v>0.1</v>
      </c>
      <c r="T672" s="69"/>
      <c r="U672" s="69"/>
      <c r="V672" s="87"/>
      <c r="W672" s="87"/>
      <c r="X672" s="69"/>
      <c r="Y672" s="81">
        <f t="shared" si="18"/>
        <v>96.059564719358534</v>
      </c>
      <c r="Z672" s="90"/>
      <c r="AA672" s="90"/>
      <c r="AB672" s="90"/>
    </row>
    <row r="673" spans="2:28">
      <c r="B673" s="73">
        <v>43864</v>
      </c>
      <c r="C673" s="69">
        <v>8</v>
      </c>
      <c r="D673" s="77">
        <v>6.9</v>
      </c>
      <c r="E673" s="33">
        <v>2521.12</v>
      </c>
      <c r="F673" s="88">
        <v>9.44</v>
      </c>
      <c r="G673" s="88">
        <v>66.709999999999994</v>
      </c>
      <c r="H673" s="74">
        <v>882</v>
      </c>
      <c r="I673" s="69">
        <v>11.1</v>
      </c>
      <c r="J673" s="69">
        <v>44.91</v>
      </c>
      <c r="K673" s="77">
        <f>J673-I673</f>
        <v>33.809999999999995</v>
      </c>
      <c r="L673" s="69">
        <v>0</v>
      </c>
      <c r="M673" s="69">
        <v>0.17</v>
      </c>
      <c r="N673" s="69">
        <f>I673+K673+L673+M673</f>
        <v>45.08</v>
      </c>
      <c r="O673" s="96">
        <v>4.9000000000000004</v>
      </c>
      <c r="P673" s="69">
        <v>10.83</v>
      </c>
      <c r="Q673" s="94">
        <v>7.1</v>
      </c>
      <c r="R673" s="89">
        <v>34.799999999999997</v>
      </c>
      <c r="S673" s="87">
        <v>0.1</v>
      </c>
      <c r="T673" s="69">
        <v>3.73</v>
      </c>
      <c r="U673" s="69">
        <f>T673-S673</f>
        <v>3.63</v>
      </c>
      <c r="V673" s="69">
        <v>0</v>
      </c>
      <c r="W673" s="69">
        <v>13.69</v>
      </c>
      <c r="X673" s="69">
        <f>S673+U673+V673+W673</f>
        <v>17.419999999999998</v>
      </c>
      <c r="Y673" s="81">
        <f t="shared" si="18"/>
        <v>96.054421768707485</v>
      </c>
      <c r="Z673" s="90">
        <f>100*(I673-S673)/I673</f>
        <v>99.099099099099107</v>
      </c>
      <c r="AA673" s="90">
        <f>(J673-T673)/J673*100</f>
        <v>91.694500111333781</v>
      </c>
      <c r="AB673" s="90">
        <f>100*(1-X673/N673)</f>
        <v>61.357586512866021</v>
      </c>
    </row>
    <row r="674" spans="2:28">
      <c r="B674" s="73">
        <v>43865</v>
      </c>
      <c r="C674" s="69">
        <v>8</v>
      </c>
      <c r="D674" s="77"/>
      <c r="E674" s="33">
        <v>2638.41</v>
      </c>
      <c r="F674" s="88"/>
      <c r="G674" s="88">
        <v>136.13999999999999</v>
      </c>
      <c r="H674" s="74">
        <v>803</v>
      </c>
      <c r="I674" s="69">
        <v>14</v>
      </c>
      <c r="J674" s="87"/>
      <c r="K674" s="77"/>
      <c r="L674" s="69"/>
      <c r="M674" s="69"/>
      <c r="N674" s="69"/>
      <c r="O674" s="96">
        <v>3.9499999999999997</v>
      </c>
      <c r="P674" s="87"/>
      <c r="Q674" s="94"/>
      <c r="R674" s="89">
        <v>32</v>
      </c>
      <c r="S674" s="87">
        <v>0.1</v>
      </c>
      <c r="T674" s="69"/>
      <c r="U674" s="69"/>
      <c r="V674" s="87"/>
      <c r="W674" s="87"/>
      <c r="X674" s="69"/>
      <c r="Y674" s="81">
        <f t="shared" si="18"/>
        <v>96.014943960149438</v>
      </c>
      <c r="Z674" s="90">
        <f>100*(I674-S674)/I674</f>
        <v>99.285714285714292</v>
      </c>
      <c r="AA674" s="90"/>
      <c r="AB674" s="90"/>
    </row>
    <row r="675" spans="2:28">
      <c r="B675" s="73">
        <v>43866</v>
      </c>
      <c r="C675" s="69">
        <v>8</v>
      </c>
      <c r="D675" s="77"/>
      <c r="E675" s="33">
        <v>2605.35</v>
      </c>
      <c r="F675" s="88">
        <v>24.9</v>
      </c>
      <c r="G675" s="88">
        <v>40.799999999999997</v>
      </c>
      <c r="H675" s="74">
        <v>817</v>
      </c>
      <c r="I675" s="87">
        <v>18.7</v>
      </c>
      <c r="J675" s="69">
        <v>53.34</v>
      </c>
      <c r="K675" s="77">
        <f>J675-I675</f>
        <v>34.64</v>
      </c>
      <c r="L675" s="69"/>
      <c r="M675" s="69"/>
      <c r="N675" s="69"/>
      <c r="O675" s="96">
        <v>5.4</v>
      </c>
      <c r="P675" s="69">
        <v>16.940000000000001</v>
      </c>
      <c r="Q675" s="94">
        <v>7.3</v>
      </c>
      <c r="R675" s="89">
        <v>28.9</v>
      </c>
      <c r="S675" s="87">
        <v>0.1</v>
      </c>
      <c r="T675" s="69">
        <v>3.39</v>
      </c>
      <c r="U675" s="69">
        <f>T675-S675</f>
        <v>3.29</v>
      </c>
      <c r="V675" s="69">
        <v>0</v>
      </c>
      <c r="W675" s="69">
        <v>8.58</v>
      </c>
      <c r="X675" s="69">
        <f>S675+U675+V675+W675</f>
        <v>11.97</v>
      </c>
      <c r="Y675" s="81">
        <f t="shared" si="18"/>
        <v>96.462668298653611</v>
      </c>
      <c r="Z675" s="90">
        <f>100*(I675-S675)/I675</f>
        <v>99.465240641711219</v>
      </c>
      <c r="AA675" s="90">
        <f>(J675-T675)/J675*100</f>
        <v>93.644544431946002</v>
      </c>
      <c r="AB675" s="90"/>
    </row>
    <row r="676" spans="2:28">
      <c r="B676" s="73">
        <v>43867</v>
      </c>
      <c r="C676" s="69">
        <v>8</v>
      </c>
      <c r="D676" s="77"/>
      <c r="E676" s="33">
        <v>2485.88</v>
      </c>
      <c r="F676" s="88"/>
      <c r="G676" s="88">
        <v>83.83</v>
      </c>
      <c r="H676" s="74">
        <v>616</v>
      </c>
      <c r="I676" s="87">
        <v>11.6</v>
      </c>
      <c r="J676" s="69"/>
      <c r="K676" s="77"/>
      <c r="L676" s="69">
        <v>0</v>
      </c>
      <c r="M676" s="69">
        <v>0</v>
      </c>
      <c r="N676" s="69"/>
      <c r="O676" s="96">
        <v>4.4000000000000004</v>
      </c>
      <c r="P676" s="69"/>
      <c r="Q676" s="94"/>
      <c r="R676" s="89">
        <v>19.100000000000001</v>
      </c>
      <c r="S676" s="87">
        <v>0.2</v>
      </c>
      <c r="T676" s="69"/>
      <c r="U676" s="69"/>
      <c r="V676" s="69"/>
      <c r="W676" s="69"/>
      <c r="X676" s="69"/>
      <c r="Y676" s="81">
        <f t="shared" si="18"/>
        <v>96.899350649350652</v>
      </c>
      <c r="Z676" s="90">
        <f>100*(I676-S676)/I676</f>
        <v>98.275862068965523</v>
      </c>
      <c r="AA676" s="90"/>
      <c r="AB676" s="90"/>
    </row>
    <row r="677" spans="2:28">
      <c r="B677" s="73">
        <v>43868</v>
      </c>
      <c r="C677" s="69">
        <v>8</v>
      </c>
      <c r="D677" s="77"/>
      <c r="E677" s="33">
        <v>2563.66</v>
      </c>
      <c r="F677" s="88">
        <v>11.59</v>
      </c>
      <c r="G677" s="88">
        <v>219.74</v>
      </c>
      <c r="H677" s="74">
        <v>910</v>
      </c>
      <c r="I677" s="87">
        <v>19.3</v>
      </c>
      <c r="J677" s="69">
        <v>50.57</v>
      </c>
      <c r="K677" s="77">
        <f>J677-I677</f>
        <v>31.27</v>
      </c>
      <c r="L677" s="69"/>
      <c r="M677" s="69"/>
      <c r="N677" s="69"/>
      <c r="O677" s="96">
        <v>4.1500000000000004</v>
      </c>
      <c r="P677" s="69">
        <v>4.83</v>
      </c>
      <c r="Q677" s="94">
        <v>7.5</v>
      </c>
      <c r="R677" s="89">
        <v>22</v>
      </c>
      <c r="S677" s="87">
        <v>0.2</v>
      </c>
      <c r="T677" s="69">
        <v>3.32</v>
      </c>
      <c r="U677" s="69">
        <f>T677-S677</f>
        <v>3.1199999999999997</v>
      </c>
      <c r="V677" s="69">
        <v>0</v>
      </c>
      <c r="W677" s="69">
        <v>16.59</v>
      </c>
      <c r="X677" s="69">
        <f>S677+U677+V677+W677</f>
        <v>19.91</v>
      </c>
      <c r="Y677" s="81">
        <f t="shared" si="18"/>
        <v>97.582417582417577</v>
      </c>
      <c r="Z677" s="90">
        <f>100*(I677-S677)/I677</f>
        <v>98.963730569948197</v>
      </c>
      <c r="AA677" s="90">
        <f>(J677-T677)/J677*100</f>
        <v>93.434842792169263</v>
      </c>
      <c r="AB677" s="90"/>
    </row>
    <row r="678" spans="2:28">
      <c r="B678" s="73">
        <v>43869</v>
      </c>
      <c r="C678" s="69">
        <v>8</v>
      </c>
      <c r="D678" s="77"/>
      <c r="E678" s="33">
        <v>2395.69</v>
      </c>
      <c r="F678" s="88"/>
      <c r="G678" s="88"/>
      <c r="H678" s="74">
        <v>1066</v>
      </c>
      <c r="I678" s="87"/>
      <c r="J678" s="69"/>
      <c r="K678" s="77"/>
      <c r="L678" s="69"/>
      <c r="M678" s="69"/>
      <c r="N678" s="69"/>
      <c r="O678" s="96">
        <v>4.5</v>
      </c>
      <c r="P678" s="69"/>
      <c r="Q678" s="94"/>
      <c r="R678" s="89">
        <v>29.6</v>
      </c>
      <c r="S678" s="87">
        <v>0.1</v>
      </c>
      <c r="T678" s="69"/>
      <c r="U678" s="69"/>
      <c r="V678" s="69"/>
      <c r="W678" s="69"/>
      <c r="X678" s="69"/>
      <c r="Y678" s="81">
        <f t="shared" si="18"/>
        <v>97.223264540337723</v>
      </c>
      <c r="Z678" s="90"/>
      <c r="AA678" s="90"/>
      <c r="AB678" s="90"/>
    </row>
    <row r="679" spans="2:28">
      <c r="B679" s="73">
        <v>43870</v>
      </c>
      <c r="C679" s="69">
        <v>8</v>
      </c>
      <c r="D679" s="77"/>
      <c r="E679" s="33">
        <v>2348.4299999999998</v>
      </c>
      <c r="F679" s="88"/>
      <c r="G679" s="88"/>
      <c r="H679" s="74">
        <v>680</v>
      </c>
      <c r="I679" s="87"/>
      <c r="J679" s="69"/>
      <c r="K679" s="77"/>
      <c r="L679" s="69"/>
      <c r="M679" s="69"/>
      <c r="N679" s="69"/>
      <c r="O679" s="96">
        <v>6.1</v>
      </c>
      <c r="P679" s="69"/>
      <c r="Q679" s="94"/>
      <c r="R679" s="89">
        <v>29.7</v>
      </c>
      <c r="S679" s="87">
        <v>0.1</v>
      </c>
      <c r="T679" s="69"/>
      <c r="U679" s="69"/>
      <c r="V679" s="69"/>
      <c r="W679" s="69"/>
      <c r="X679" s="69"/>
      <c r="Y679" s="81">
        <f t="shared" si="18"/>
        <v>95.632352941176464</v>
      </c>
      <c r="Z679" s="90"/>
      <c r="AA679" s="90"/>
      <c r="AB679" s="90"/>
    </row>
    <row r="680" spans="2:28">
      <c r="B680" s="73">
        <v>43871</v>
      </c>
      <c r="C680" s="69">
        <v>8</v>
      </c>
      <c r="D680" s="77">
        <v>7.2</v>
      </c>
      <c r="E680" s="33">
        <v>2523.46</v>
      </c>
      <c r="F680" s="88">
        <v>11.5</v>
      </c>
      <c r="G680" s="88">
        <v>94.33</v>
      </c>
      <c r="H680" s="74">
        <v>885</v>
      </c>
      <c r="I680" s="87">
        <v>14.8</v>
      </c>
      <c r="J680" s="69">
        <v>37.76</v>
      </c>
      <c r="K680" s="77">
        <f>J680-I680</f>
        <v>22.959999999999997</v>
      </c>
      <c r="L680" s="69">
        <v>0</v>
      </c>
      <c r="M680" s="69">
        <v>0</v>
      </c>
      <c r="N680" s="69">
        <f>I680+K680+L680+M680</f>
        <v>37.76</v>
      </c>
      <c r="O680" s="96">
        <v>5.4</v>
      </c>
      <c r="P680" s="69">
        <v>23.49</v>
      </c>
      <c r="Q680" s="94">
        <v>7.2</v>
      </c>
      <c r="R680" s="89">
        <v>32.799999999999997</v>
      </c>
      <c r="S680" s="87">
        <v>0.1</v>
      </c>
      <c r="T680" s="69">
        <v>3.9</v>
      </c>
      <c r="U680" s="69">
        <f>T680-S680</f>
        <v>3.8</v>
      </c>
      <c r="V680" s="69">
        <v>0</v>
      </c>
      <c r="W680" s="69">
        <v>22.76</v>
      </c>
      <c r="X680" s="69">
        <f>S680+U680+V680+W680</f>
        <v>26.66</v>
      </c>
      <c r="Y680" s="81">
        <f t="shared" si="18"/>
        <v>96.293785310734464</v>
      </c>
      <c r="Z680" s="90">
        <f>100*(I680-S680)/I680</f>
        <v>99.324324324324323</v>
      </c>
      <c r="AA680" s="90">
        <f>(J680-T680)/J680*100</f>
        <v>89.67161016949153</v>
      </c>
      <c r="AB680" s="90">
        <f>100*(1-X680/N680)</f>
        <v>29.396186440677962</v>
      </c>
    </row>
    <row r="681" spans="2:28">
      <c r="B681" s="73">
        <v>43872</v>
      </c>
      <c r="C681" s="69">
        <v>8</v>
      </c>
      <c r="D681" s="77"/>
      <c r="E681" s="33">
        <v>2370.52</v>
      </c>
      <c r="F681" s="88"/>
      <c r="G681" s="88">
        <v>148</v>
      </c>
      <c r="H681" s="74">
        <v>807</v>
      </c>
      <c r="I681" s="87">
        <v>20.8</v>
      </c>
      <c r="J681" s="69"/>
      <c r="K681" s="77"/>
      <c r="L681" s="69"/>
      <c r="M681" s="69"/>
      <c r="N681" s="69"/>
      <c r="O681" s="96">
        <v>5.2</v>
      </c>
      <c r="P681" s="69"/>
      <c r="Q681" s="94"/>
      <c r="R681" s="89">
        <v>30.1</v>
      </c>
      <c r="S681" s="87">
        <v>0.3</v>
      </c>
      <c r="T681" s="69"/>
      <c r="U681" s="69"/>
      <c r="V681" s="69"/>
      <c r="W681" s="69"/>
      <c r="X681" s="69"/>
      <c r="Y681" s="81">
        <f t="shared" si="18"/>
        <v>96.27013630731102</v>
      </c>
      <c r="Z681" s="90">
        <f>100*(I681-S681)/I681</f>
        <v>98.557692307692307</v>
      </c>
      <c r="AA681" s="90"/>
      <c r="AB681" s="90"/>
    </row>
    <row r="682" spans="2:28">
      <c r="B682" s="73">
        <v>43873</v>
      </c>
      <c r="C682" s="69">
        <v>8</v>
      </c>
      <c r="D682" s="77"/>
      <c r="E682" s="33">
        <v>2421.86</v>
      </c>
      <c r="F682" s="88">
        <v>13.51</v>
      </c>
      <c r="G682" s="88">
        <v>36.1</v>
      </c>
      <c r="H682" s="74">
        <v>814</v>
      </c>
      <c r="I682" s="87">
        <v>15.6</v>
      </c>
      <c r="J682" s="69">
        <v>40.74</v>
      </c>
      <c r="K682" s="77">
        <f>J682-I682</f>
        <v>25.14</v>
      </c>
      <c r="L682" s="69"/>
      <c r="M682" s="69"/>
      <c r="N682" s="69"/>
      <c r="O682" s="96">
        <v>5.5</v>
      </c>
      <c r="P682" s="69">
        <v>25.76</v>
      </c>
      <c r="Q682" s="94">
        <v>7.3</v>
      </c>
      <c r="R682" s="89">
        <v>27.2</v>
      </c>
      <c r="S682" s="87">
        <v>0.1</v>
      </c>
      <c r="T682" s="69">
        <v>3.7</v>
      </c>
      <c r="U682" s="69">
        <f>T682-S682</f>
        <v>3.6</v>
      </c>
      <c r="V682" s="69">
        <v>0</v>
      </c>
      <c r="W682" s="69">
        <v>19.739999999999998</v>
      </c>
      <c r="X682" s="69">
        <f>S682+U682+V682+W682</f>
        <v>23.439999999999998</v>
      </c>
      <c r="Y682" s="81">
        <f t="shared" si="18"/>
        <v>96.658476658476658</v>
      </c>
      <c r="Z682" s="90">
        <f>100*(I682-S682)/I682</f>
        <v>99.358974358974365</v>
      </c>
      <c r="AA682" s="90">
        <f>(J682-T682)/J682*100</f>
        <v>90.918016691212571</v>
      </c>
      <c r="AB682" s="90"/>
    </row>
    <row r="683" spans="2:28">
      <c r="B683" s="73">
        <v>43874</v>
      </c>
      <c r="C683" s="69">
        <v>8</v>
      </c>
      <c r="D683" s="77"/>
      <c r="E683" s="33">
        <v>2407.9899999999998</v>
      </c>
      <c r="F683" s="88"/>
      <c r="G683" s="88">
        <v>50.41</v>
      </c>
      <c r="H683" s="74">
        <v>894</v>
      </c>
      <c r="I683" s="87">
        <v>19.7</v>
      </c>
      <c r="J683" s="69"/>
      <c r="K683" s="77"/>
      <c r="L683" s="69">
        <v>0.12</v>
      </c>
      <c r="M683" s="69">
        <v>0.52</v>
      </c>
      <c r="N683" s="69"/>
      <c r="O683" s="96">
        <v>4.3499999999999996</v>
      </c>
      <c r="P683" s="69"/>
      <c r="Q683" s="94"/>
      <c r="R683" s="89">
        <v>24.9</v>
      </c>
      <c r="S683" s="87">
        <v>0.1</v>
      </c>
      <c r="T683" s="69"/>
      <c r="U683" s="69"/>
      <c r="V683" s="69"/>
      <c r="W683" s="69"/>
      <c r="X683" s="69"/>
      <c r="Y683" s="81">
        <f t="shared" si="18"/>
        <v>97.214765100671144</v>
      </c>
      <c r="Z683" s="90">
        <f>100*(I683-S683)/I683</f>
        <v>99.492385786802018</v>
      </c>
      <c r="AA683" s="90"/>
      <c r="AB683" s="90"/>
    </row>
    <row r="684" spans="2:28">
      <c r="B684" s="73">
        <v>43875</v>
      </c>
      <c r="C684" s="69">
        <v>8</v>
      </c>
      <c r="D684" s="77"/>
      <c r="E684" s="33">
        <v>2362.7800000000002</v>
      </c>
      <c r="F684" s="88">
        <v>19.29</v>
      </c>
      <c r="G684" s="88">
        <v>96.47</v>
      </c>
      <c r="H684" s="74">
        <v>916</v>
      </c>
      <c r="I684" s="69">
        <v>23</v>
      </c>
      <c r="J684" s="69">
        <v>52.27</v>
      </c>
      <c r="K684" s="77">
        <f>J684-I684</f>
        <v>29.270000000000003</v>
      </c>
      <c r="L684" s="69"/>
      <c r="M684" s="69"/>
      <c r="N684" s="69"/>
      <c r="O684" s="96">
        <v>4.1500000000000004</v>
      </c>
      <c r="P684" s="69">
        <v>37.9</v>
      </c>
      <c r="Q684" s="94">
        <v>7.2</v>
      </c>
      <c r="R684" s="89">
        <v>27.8</v>
      </c>
      <c r="S684" s="87">
        <v>0.2</v>
      </c>
      <c r="T684" s="69">
        <v>3.39</v>
      </c>
      <c r="U684" s="69">
        <f>T684-S684</f>
        <v>3.19</v>
      </c>
      <c r="V684" s="69">
        <v>0</v>
      </c>
      <c r="W684" s="69">
        <v>18.7</v>
      </c>
      <c r="X684" s="69">
        <f>S684+U684+V684+W684</f>
        <v>22.09</v>
      </c>
      <c r="Y684" s="81">
        <f t="shared" si="18"/>
        <v>96.965065502183407</v>
      </c>
      <c r="Z684" s="90">
        <f>100*(I684-S684)/I684</f>
        <v>99.130434782608702</v>
      </c>
      <c r="AA684" s="90">
        <f>(J684-T684)/J684*100</f>
        <v>93.514444231872957</v>
      </c>
      <c r="AB684" s="90"/>
    </row>
    <row r="685" spans="2:28">
      <c r="B685" s="73">
        <v>43876</v>
      </c>
      <c r="C685" s="69">
        <v>8</v>
      </c>
      <c r="D685" s="77"/>
      <c r="E685" s="33">
        <v>2378.54</v>
      </c>
      <c r="F685" s="88"/>
      <c r="G685" s="88"/>
      <c r="H685" s="74">
        <v>1000</v>
      </c>
      <c r="I685" s="69"/>
      <c r="J685" s="69"/>
      <c r="K685" s="77"/>
      <c r="L685" s="69"/>
      <c r="M685" s="69"/>
      <c r="N685" s="69"/>
      <c r="O685" s="96">
        <v>3.75</v>
      </c>
      <c r="P685" s="69"/>
      <c r="Q685" s="94"/>
      <c r="R685" s="89">
        <v>30</v>
      </c>
      <c r="S685" s="87">
        <v>0.2</v>
      </c>
      <c r="T685" s="69"/>
      <c r="U685" s="69"/>
      <c r="V685" s="69"/>
      <c r="W685" s="69"/>
      <c r="X685" s="69"/>
      <c r="Y685" s="81">
        <f t="shared" si="18"/>
        <v>97</v>
      </c>
      <c r="Z685" s="90"/>
      <c r="AA685" s="90"/>
      <c r="AB685" s="90"/>
    </row>
    <row r="686" spans="2:28">
      <c r="B686" s="73">
        <v>43877</v>
      </c>
      <c r="C686" s="69">
        <v>8</v>
      </c>
      <c r="D686" s="77"/>
      <c r="E686" s="33">
        <v>2335.8200000000002</v>
      </c>
      <c r="F686" s="88"/>
      <c r="G686" s="88"/>
      <c r="H686" s="74">
        <v>945</v>
      </c>
      <c r="I686" s="69"/>
      <c r="J686" s="69"/>
      <c r="K686" s="77"/>
      <c r="L686" s="69"/>
      <c r="M686" s="69"/>
      <c r="N686" s="69"/>
      <c r="O686" s="96">
        <v>4.25</v>
      </c>
      <c r="P686" s="69"/>
      <c r="Q686" s="94"/>
      <c r="R686" s="89">
        <v>26.5</v>
      </c>
      <c r="S686" s="87">
        <v>0.1</v>
      </c>
      <c r="T686" s="69"/>
      <c r="U686" s="69"/>
      <c r="V686" s="69"/>
      <c r="W686" s="69"/>
      <c r="X686" s="69"/>
      <c r="Y686" s="81">
        <f t="shared" si="18"/>
        <v>97.195767195767189</v>
      </c>
      <c r="Z686" s="90"/>
      <c r="AA686" s="90"/>
      <c r="AB686" s="90"/>
    </row>
    <row r="687" spans="2:28">
      <c r="B687" s="73">
        <v>43878</v>
      </c>
      <c r="C687" s="69">
        <v>8</v>
      </c>
      <c r="D687" s="77">
        <v>6.9</v>
      </c>
      <c r="E687" s="33">
        <v>2396.42</v>
      </c>
      <c r="F687" s="88">
        <v>15.66</v>
      </c>
      <c r="G687" s="88">
        <v>58.85</v>
      </c>
      <c r="H687" s="74">
        <v>667</v>
      </c>
      <c r="I687" s="69">
        <v>21.6</v>
      </c>
      <c r="J687" s="69">
        <v>42.24</v>
      </c>
      <c r="K687" s="77">
        <f>J687-I687</f>
        <v>20.64</v>
      </c>
      <c r="L687" s="69">
        <v>0</v>
      </c>
      <c r="M687" s="69">
        <v>0.1</v>
      </c>
      <c r="N687" s="69">
        <f>I687+K687+L687+M687</f>
        <v>42.34</v>
      </c>
      <c r="O687" s="96">
        <v>4.45</v>
      </c>
      <c r="P687" s="69">
        <v>0</v>
      </c>
      <c r="Q687" s="94">
        <v>7</v>
      </c>
      <c r="R687" s="89">
        <v>25.3</v>
      </c>
      <c r="S687" s="87">
        <v>0.1</v>
      </c>
      <c r="T687" s="69">
        <v>3.25</v>
      </c>
      <c r="U687" s="69">
        <f>T687-S687</f>
        <v>3.15</v>
      </c>
      <c r="V687" s="69">
        <v>0</v>
      </c>
      <c r="W687" s="69">
        <v>28.59</v>
      </c>
      <c r="X687" s="69">
        <f>S687+U687+V687+W687</f>
        <v>31.84</v>
      </c>
      <c r="Y687" s="81">
        <f t="shared" si="18"/>
        <v>96.206896551724142</v>
      </c>
      <c r="Z687" s="90">
        <f>100*(I687-S687)/I687</f>
        <v>99.537037037037024</v>
      </c>
      <c r="AA687" s="90">
        <f>(J687-T687)/J687*100</f>
        <v>92.305871212121218</v>
      </c>
      <c r="AB687" s="90">
        <f>100*(1-X687/N687)</f>
        <v>24.799244213509684</v>
      </c>
    </row>
    <row r="688" spans="2:28">
      <c r="B688" s="73">
        <v>43879</v>
      </c>
      <c r="C688" s="69">
        <v>8</v>
      </c>
      <c r="D688" s="77"/>
      <c r="E688" s="33">
        <v>2244.5700000000002</v>
      </c>
      <c r="F688" s="88"/>
      <c r="G688" s="88">
        <v>108.37</v>
      </c>
      <c r="H688" s="74">
        <v>720</v>
      </c>
      <c r="I688" s="69">
        <v>36.1</v>
      </c>
      <c r="J688" s="69"/>
      <c r="K688" s="77"/>
      <c r="L688" s="69"/>
      <c r="M688" s="69"/>
      <c r="N688" s="69"/>
      <c r="O688" s="96">
        <v>5.15</v>
      </c>
      <c r="P688" s="69"/>
      <c r="Q688" s="94"/>
      <c r="R688" s="89">
        <v>27.1</v>
      </c>
      <c r="S688" s="87">
        <v>0.1</v>
      </c>
      <c r="T688" s="69"/>
      <c r="U688" s="69"/>
      <c r="V688" s="69"/>
      <c r="W688" s="69"/>
      <c r="X688" s="69"/>
      <c r="Y688" s="81">
        <f t="shared" si="18"/>
        <v>96.236111111111114</v>
      </c>
      <c r="Z688" s="90">
        <f>100*(I688-S688)/I688</f>
        <v>99.722991689750685</v>
      </c>
      <c r="AA688" s="90"/>
      <c r="AB688" s="90"/>
    </row>
    <row r="689" spans="2:28">
      <c r="B689" s="73">
        <v>43880</v>
      </c>
      <c r="C689" s="69">
        <v>8</v>
      </c>
      <c r="D689" s="77"/>
      <c r="E689" s="33">
        <v>2339.94</v>
      </c>
      <c r="F689" s="88">
        <v>21.79</v>
      </c>
      <c r="G689" s="135">
        <v>68.34</v>
      </c>
      <c r="H689" s="74">
        <v>651</v>
      </c>
      <c r="I689" s="69">
        <v>34.6</v>
      </c>
      <c r="J689" s="69">
        <v>48.05</v>
      </c>
      <c r="K689" s="77">
        <f>J689-I689</f>
        <v>13.449999999999996</v>
      </c>
      <c r="L689" s="69"/>
      <c r="M689" s="69"/>
      <c r="N689" s="69"/>
      <c r="O689" s="96">
        <v>6.3000000000000007</v>
      </c>
      <c r="P689" s="69">
        <v>0</v>
      </c>
      <c r="Q689" s="94">
        <v>7.6</v>
      </c>
      <c r="R689" s="89">
        <v>29.7</v>
      </c>
      <c r="S689" s="87">
        <v>0.1</v>
      </c>
      <c r="T689" s="69">
        <v>3.33</v>
      </c>
      <c r="U689" s="69">
        <f>T689-S689</f>
        <v>3.23</v>
      </c>
      <c r="V689" s="69">
        <v>0</v>
      </c>
      <c r="W689" s="69">
        <v>25.08</v>
      </c>
      <c r="X689" s="69">
        <f>S689+U689+V689+W689</f>
        <v>28.409999999999997</v>
      </c>
      <c r="Y689" s="81">
        <f t="shared" si="18"/>
        <v>95.437788018433167</v>
      </c>
      <c r="Z689" s="90">
        <f>100*(I689-S689)/I689</f>
        <v>99.710982658959537</v>
      </c>
      <c r="AA689" s="90">
        <f>(J689-T689)/J689*100</f>
        <v>93.069719042663891</v>
      </c>
      <c r="AB689" s="90"/>
    </row>
    <row r="690" spans="2:28">
      <c r="B690" s="73">
        <v>43881</v>
      </c>
      <c r="C690" s="69">
        <v>8</v>
      </c>
      <c r="D690" s="77"/>
      <c r="E690" s="33">
        <v>2380.38</v>
      </c>
      <c r="F690" s="88"/>
      <c r="G690" s="93">
        <v>89.27</v>
      </c>
      <c r="H690" s="74">
        <v>674</v>
      </c>
      <c r="I690" s="69">
        <v>16.5</v>
      </c>
      <c r="J690" s="69"/>
      <c r="K690" s="77"/>
      <c r="L690" s="69">
        <v>0</v>
      </c>
      <c r="M690" s="69">
        <v>7.0000000000000007E-2</v>
      </c>
      <c r="N690" s="69"/>
      <c r="O690" s="77">
        <v>4.8</v>
      </c>
      <c r="P690" s="69"/>
      <c r="Q690" s="94"/>
      <c r="R690" s="89">
        <v>27.8</v>
      </c>
      <c r="S690" s="87">
        <v>0.1</v>
      </c>
      <c r="T690" s="69"/>
      <c r="U690" s="69"/>
      <c r="V690" s="69"/>
      <c r="W690" s="69"/>
      <c r="X690" s="69"/>
      <c r="Y690" s="81">
        <f t="shared" si="18"/>
        <v>95.875370919881306</v>
      </c>
      <c r="Z690" s="90">
        <f>100*(I690-S690)/I690</f>
        <v>99.393939393939377</v>
      </c>
      <c r="AA690" s="90"/>
      <c r="AB690" s="90"/>
    </row>
    <row r="691" spans="2:28">
      <c r="B691" s="73">
        <v>43882</v>
      </c>
      <c r="C691" s="69">
        <v>8</v>
      </c>
      <c r="D691" s="77"/>
      <c r="E691" s="33">
        <v>2442.48</v>
      </c>
      <c r="F691" s="88">
        <v>16.739999999999998</v>
      </c>
      <c r="G691" s="93">
        <v>41.91</v>
      </c>
      <c r="H691" s="74">
        <v>763</v>
      </c>
      <c r="I691" s="69">
        <v>24.1</v>
      </c>
      <c r="J691" s="69">
        <v>47.79</v>
      </c>
      <c r="K691" s="77">
        <f>J691-I691</f>
        <v>23.689999999999998</v>
      </c>
      <c r="L691" s="69"/>
      <c r="M691" s="69"/>
      <c r="N691" s="69"/>
      <c r="O691" s="77">
        <v>4.6500000000000004</v>
      </c>
      <c r="P691" s="69">
        <v>12.15</v>
      </c>
      <c r="Q691" s="94">
        <v>7.2</v>
      </c>
      <c r="R691" s="89">
        <v>25.2</v>
      </c>
      <c r="S691" s="87">
        <v>0.1</v>
      </c>
      <c r="T691" s="69">
        <v>3.39</v>
      </c>
      <c r="U691" s="69">
        <f>T691-S691</f>
        <v>3.29</v>
      </c>
      <c r="V691" s="69">
        <v>0</v>
      </c>
      <c r="W691" s="69">
        <v>26.85</v>
      </c>
      <c r="X691" s="69">
        <f>S691+U691+V691+W691</f>
        <v>30.240000000000002</v>
      </c>
      <c r="Y691" s="81">
        <f t="shared" si="18"/>
        <v>96.697247706422004</v>
      </c>
      <c r="Z691" s="90">
        <f>100*(I691-S691)/I691</f>
        <v>99.585062240663888</v>
      </c>
      <c r="AA691" s="90">
        <f>(J691-T691)/J691*100</f>
        <v>92.90646578782173</v>
      </c>
      <c r="AB691" s="90"/>
    </row>
    <row r="692" spans="2:28">
      <c r="B692" s="73">
        <v>43883</v>
      </c>
      <c r="C692" s="69">
        <v>8</v>
      </c>
      <c r="D692" s="77"/>
      <c r="E692" s="33">
        <v>2434.1999999999998</v>
      </c>
      <c r="F692" s="88"/>
      <c r="G692" s="93"/>
      <c r="H692" s="74">
        <v>914</v>
      </c>
      <c r="I692" s="69"/>
      <c r="J692" s="69"/>
      <c r="K692" s="77"/>
      <c r="L692" s="69"/>
      <c r="M692" s="69"/>
      <c r="N692" s="69"/>
      <c r="O692" s="77">
        <v>5.8</v>
      </c>
      <c r="P692" s="69"/>
      <c r="Q692" s="94"/>
      <c r="R692" s="89">
        <v>32</v>
      </c>
      <c r="S692" s="87">
        <v>0.1</v>
      </c>
      <c r="T692" s="69"/>
      <c r="U692" s="69"/>
      <c r="V692" s="69"/>
      <c r="W692" s="69"/>
      <c r="X692" s="69"/>
      <c r="Y692" s="81">
        <f t="shared" si="18"/>
        <v>96.498905908096276</v>
      </c>
      <c r="Z692" s="90"/>
      <c r="AA692" s="90"/>
      <c r="AB692" s="90"/>
    </row>
    <row r="693" spans="2:28">
      <c r="B693" s="73">
        <v>43884</v>
      </c>
      <c r="C693" s="69">
        <v>8</v>
      </c>
      <c r="D693" s="77"/>
      <c r="E693" s="33">
        <v>2436.08</v>
      </c>
      <c r="G693" s="93"/>
      <c r="H693" s="74">
        <v>646</v>
      </c>
      <c r="I693" s="69"/>
      <c r="J693" s="69"/>
      <c r="K693" s="77"/>
      <c r="L693" s="69"/>
      <c r="M693" s="69"/>
      <c r="N693" s="69"/>
      <c r="O693" s="77">
        <v>5.9</v>
      </c>
      <c r="P693" s="69"/>
      <c r="Q693" s="94"/>
      <c r="R693" s="89">
        <v>27</v>
      </c>
      <c r="S693" s="87">
        <v>0.1</v>
      </c>
      <c r="T693" s="69"/>
      <c r="U693" s="69"/>
      <c r="V693" s="69"/>
      <c r="W693" s="69"/>
      <c r="X693" s="69"/>
      <c r="Y693" s="81">
        <f t="shared" si="18"/>
        <v>95.820433436532511</v>
      </c>
      <c r="Z693" s="90"/>
      <c r="AA693" s="90"/>
      <c r="AB693" s="90"/>
    </row>
    <row r="694" spans="2:28">
      <c r="B694" s="73">
        <v>43885</v>
      </c>
      <c r="C694" s="69">
        <v>8</v>
      </c>
      <c r="D694" s="77">
        <v>7.2</v>
      </c>
      <c r="E694" s="33">
        <v>2357.67</v>
      </c>
      <c r="F694" s="88">
        <v>11.7</v>
      </c>
      <c r="G694" s="93">
        <v>31.59</v>
      </c>
      <c r="H694" s="74">
        <v>850</v>
      </c>
      <c r="I694" s="69">
        <v>16.8</v>
      </c>
      <c r="J694" s="69">
        <v>43.73</v>
      </c>
      <c r="K694" s="77">
        <f>J694-I694</f>
        <v>26.929999999999996</v>
      </c>
      <c r="L694" s="69">
        <v>0</v>
      </c>
      <c r="M694" s="69">
        <v>7.0000000000000007E-2</v>
      </c>
      <c r="N694" s="69">
        <f>I694+K694+L694+M694</f>
        <v>43.8</v>
      </c>
      <c r="O694" s="77">
        <v>5.65</v>
      </c>
      <c r="P694" s="69">
        <v>9.19</v>
      </c>
      <c r="Q694" s="94">
        <v>7.1</v>
      </c>
      <c r="R694" s="89">
        <v>30.8</v>
      </c>
      <c r="S694" s="87">
        <v>0.2</v>
      </c>
      <c r="T694" s="69">
        <v>2.5299999999999998</v>
      </c>
      <c r="U694" s="69">
        <f>T694-S694</f>
        <v>2.3299999999999996</v>
      </c>
      <c r="V694" s="69">
        <v>0</v>
      </c>
      <c r="W694" s="69">
        <v>26.87</v>
      </c>
      <c r="X694" s="69">
        <f>S694+U694+V694+W694</f>
        <v>29.400000000000002</v>
      </c>
      <c r="Y694" s="81">
        <f t="shared" si="18"/>
        <v>96.376470588235293</v>
      </c>
      <c r="Z694" s="90">
        <f>100*(I694-S694)/I694</f>
        <v>98.809523809523824</v>
      </c>
      <c r="AA694" s="90">
        <f>(J694-T694)/J694*100</f>
        <v>94.214498056254286</v>
      </c>
      <c r="AB694" s="90">
        <f>100*(1-X694/N694)</f>
        <v>32.876712328767113</v>
      </c>
    </row>
    <row r="695" spans="2:28">
      <c r="B695" s="73">
        <v>43886</v>
      </c>
      <c r="C695" s="69">
        <v>8</v>
      </c>
      <c r="D695" s="77"/>
      <c r="E695" s="33">
        <v>2334.73</v>
      </c>
      <c r="F695" s="88"/>
      <c r="G695" s="93">
        <v>38.56</v>
      </c>
      <c r="H695" s="74">
        <v>768</v>
      </c>
      <c r="I695" s="69">
        <v>17.8</v>
      </c>
      <c r="J695" s="69"/>
      <c r="K695" s="77"/>
      <c r="L695" s="69"/>
      <c r="M695" s="69"/>
      <c r="N695" s="69"/>
      <c r="O695" s="77">
        <v>5.8000000000000007</v>
      </c>
      <c r="P695" s="69"/>
      <c r="Q695" s="94"/>
      <c r="R695" s="89">
        <v>23.8</v>
      </c>
      <c r="S695" s="87">
        <v>0.1</v>
      </c>
      <c r="T695" s="69"/>
      <c r="U695" s="69"/>
      <c r="V695" s="69"/>
      <c r="W695" s="69"/>
      <c r="X695" s="69"/>
      <c r="Y695" s="81">
        <f t="shared" si="18"/>
        <v>96.901041666666671</v>
      </c>
      <c r="Z695" s="90">
        <f>100*(I695-S695)/I695</f>
        <v>99.438202247191001</v>
      </c>
      <c r="AA695" s="90"/>
      <c r="AB695" s="90"/>
    </row>
    <row r="696" spans="2:28">
      <c r="B696" s="73">
        <v>43887</v>
      </c>
      <c r="C696" s="69">
        <v>8</v>
      </c>
      <c r="D696" s="77"/>
      <c r="E696" s="33">
        <v>2317.4</v>
      </c>
      <c r="F696" s="88">
        <v>5.71</v>
      </c>
      <c r="G696" s="93">
        <v>45.33</v>
      </c>
      <c r="H696" s="74">
        <v>681</v>
      </c>
      <c r="I696" s="69">
        <v>19.5</v>
      </c>
      <c r="J696" s="69">
        <v>46.46</v>
      </c>
      <c r="K696" s="77">
        <f>J696-I696</f>
        <v>26.96</v>
      </c>
      <c r="L696" s="69"/>
      <c r="M696" s="69"/>
      <c r="N696" s="69"/>
      <c r="O696" s="77">
        <v>5.55</v>
      </c>
      <c r="P696" s="69">
        <v>0</v>
      </c>
      <c r="Q696" s="94">
        <v>7.4</v>
      </c>
      <c r="R696" s="89">
        <v>23.1</v>
      </c>
      <c r="S696" s="87">
        <v>0.1</v>
      </c>
      <c r="T696" s="69">
        <v>3.39</v>
      </c>
      <c r="U696" s="69">
        <f>T696-S696</f>
        <v>3.29</v>
      </c>
      <c r="V696" s="69">
        <v>0</v>
      </c>
      <c r="W696" s="69">
        <v>23.3</v>
      </c>
      <c r="X696" s="69">
        <f>S696+U696+V696+W696</f>
        <v>26.69</v>
      </c>
      <c r="Y696" s="81">
        <f t="shared" si="18"/>
        <v>96.607929515418505</v>
      </c>
      <c r="Z696" s="90">
        <f>100*(I696-S696)/I696</f>
        <v>99.487179487179475</v>
      </c>
      <c r="AA696" s="90">
        <f>(J696-T696)/J696*100</f>
        <v>92.703400774860086</v>
      </c>
      <c r="AB696" s="90"/>
    </row>
    <row r="697" spans="2:28">
      <c r="B697" s="73">
        <v>43888</v>
      </c>
      <c r="C697" s="69">
        <v>8</v>
      </c>
      <c r="D697" s="77"/>
      <c r="E697" s="33">
        <v>2384.4299999999998</v>
      </c>
      <c r="F697" s="88"/>
      <c r="G697" s="93">
        <v>24.1</v>
      </c>
      <c r="H697" s="74">
        <v>650</v>
      </c>
      <c r="I697" s="69">
        <v>19.2</v>
      </c>
      <c r="J697" s="69"/>
      <c r="K697" s="77"/>
      <c r="L697" s="69">
        <v>0</v>
      </c>
      <c r="M697" s="69">
        <v>0.15</v>
      </c>
      <c r="N697" s="69"/>
      <c r="O697" s="77">
        <v>4.6500000000000004</v>
      </c>
      <c r="P697" s="69"/>
      <c r="Q697" s="94"/>
      <c r="R697" s="89">
        <v>34.200000000000003</v>
      </c>
      <c r="S697" s="87">
        <v>0.1</v>
      </c>
      <c r="T697" s="69"/>
      <c r="U697" s="69"/>
      <c r="V697" s="69"/>
      <c r="W697" s="69"/>
      <c r="X697" s="69"/>
      <c r="Y697" s="81">
        <f t="shared" si="18"/>
        <v>94.738461538461522</v>
      </c>
      <c r="Z697" s="90">
        <f>100*(I697-S697)/I697</f>
        <v>99.479166666666657</v>
      </c>
      <c r="AA697" s="90"/>
      <c r="AB697" s="90"/>
    </row>
    <row r="698" spans="2:28">
      <c r="B698" s="73">
        <v>43889</v>
      </c>
      <c r="C698" s="69">
        <v>8</v>
      </c>
      <c r="D698" s="77"/>
      <c r="E698" s="33">
        <v>2499.88</v>
      </c>
      <c r="F698" s="88">
        <v>5.8</v>
      </c>
      <c r="G698" s="93">
        <v>67.489999999999995</v>
      </c>
      <c r="H698" s="74">
        <v>819</v>
      </c>
      <c r="I698" s="69">
        <v>19.100000000000001</v>
      </c>
      <c r="J698" s="69">
        <v>43.73</v>
      </c>
      <c r="K698" s="77">
        <f>J698-I698</f>
        <v>24.629999999999995</v>
      </c>
      <c r="L698" s="69"/>
      <c r="M698" s="69"/>
      <c r="N698" s="69"/>
      <c r="O698" s="77">
        <v>3.9499999999999997</v>
      </c>
      <c r="P698" s="69">
        <v>4.6500000000000004</v>
      </c>
      <c r="Q698" s="94">
        <v>7.3</v>
      </c>
      <c r="R698" s="89">
        <v>29.9</v>
      </c>
      <c r="S698" s="87">
        <v>0.1</v>
      </c>
      <c r="T698" s="69">
        <v>3.39</v>
      </c>
      <c r="U698" s="69">
        <f>T698-S698</f>
        <v>3.29</v>
      </c>
      <c r="V698" s="69">
        <v>0</v>
      </c>
      <c r="W698" s="69">
        <v>23.3</v>
      </c>
      <c r="X698" s="69">
        <f>S698+U698+V698+W698</f>
        <v>26.69</v>
      </c>
      <c r="Y698" s="81">
        <f t="shared" si="18"/>
        <v>96.349206349206355</v>
      </c>
      <c r="Z698" s="88">
        <f>100*(I698-S698)/I698</f>
        <v>99.47643979057591</v>
      </c>
      <c r="AA698" s="90">
        <f>(J698-T698)/J698*100</f>
        <v>92.247884747313051</v>
      </c>
      <c r="AB698" s="90"/>
    </row>
    <row r="699" spans="2:28">
      <c r="B699" s="73">
        <v>43890</v>
      </c>
      <c r="C699" s="69">
        <v>8</v>
      </c>
      <c r="D699" s="77"/>
      <c r="E699" s="33">
        <v>2573.5500000000002</v>
      </c>
      <c r="F699" s="88"/>
      <c r="G699" s="93"/>
      <c r="H699" s="74">
        <v>855</v>
      </c>
      <c r="I699" s="69"/>
      <c r="J699" s="69"/>
      <c r="K699" s="77"/>
      <c r="L699" s="69"/>
      <c r="M699" s="69"/>
      <c r="N699" s="69"/>
      <c r="O699" s="77">
        <v>4.9499999999999993</v>
      </c>
      <c r="P699" s="69"/>
      <c r="Q699" s="94"/>
      <c r="R699" s="89">
        <v>35.1</v>
      </c>
      <c r="S699" s="87">
        <v>0.1</v>
      </c>
      <c r="T699" s="69"/>
      <c r="U699" s="69"/>
      <c r="V699" s="69"/>
      <c r="W699" s="69"/>
      <c r="X699" s="69"/>
      <c r="Y699" s="81">
        <f t="shared" si="18"/>
        <v>95.89473684210526</v>
      </c>
      <c r="Z699" s="88"/>
      <c r="AA699" s="90"/>
      <c r="AB699" s="90"/>
    </row>
    <row r="700" spans="2:28">
      <c r="B700" s="73">
        <v>43891</v>
      </c>
      <c r="C700" s="69">
        <v>8</v>
      </c>
      <c r="D700" s="77"/>
      <c r="E700" s="33">
        <v>2541.91</v>
      </c>
      <c r="F700" s="88"/>
      <c r="G700" s="93"/>
      <c r="H700" s="33">
        <v>827</v>
      </c>
      <c r="I700" s="69"/>
      <c r="J700" s="69"/>
      <c r="K700" s="77"/>
      <c r="L700" s="87"/>
      <c r="M700" s="87"/>
      <c r="N700" s="69"/>
      <c r="O700" s="77">
        <v>4.8</v>
      </c>
      <c r="P700" s="69"/>
      <c r="Q700" s="94"/>
      <c r="R700" s="89">
        <v>31.6</v>
      </c>
      <c r="S700" s="87">
        <v>0.1</v>
      </c>
      <c r="T700" s="69"/>
      <c r="U700" s="69"/>
      <c r="V700" s="69"/>
      <c r="W700" s="69"/>
      <c r="X700" s="69"/>
      <c r="Y700" s="81">
        <f t="shared" si="18"/>
        <v>96.178960096735182</v>
      </c>
      <c r="Z700" s="88"/>
      <c r="AA700" s="90"/>
      <c r="AB700" s="90"/>
    </row>
    <row r="701" spans="2:28">
      <c r="B701" s="73">
        <v>43892</v>
      </c>
      <c r="C701" s="69">
        <v>8</v>
      </c>
      <c r="D701" s="77">
        <v>7.2</v>
      </c>
      <c r="E701" s="74">
        <v>2464.67</v>
      </c>
      <c r="F701" s="88">
        <v>27.34</v>
      </c>
      <c r="G701" s="88">
        <v>114.6</v>
      </c>
      <c r="H701" s="33">
        <v>797</v>
      </c>
      <c r="I701" s="87">
        <v>23.3</v>
      </c>
      <c r="J701" s="69">
        <v>47.07</v>
      </c>
      <c r="K701" s="77">
        <f>J701-I701</f>
        <v>23.77</v>
      </c>
      <c r="L701" s="69">
        <v>0.34</v>
      </c>
      <c r="M701" s="69">
        <v>0.1</v>
      </c>
      <c r="N701" s="69">
        <f>I701+K701+L701+M701</f>
        <v>47.510000000000005</v>
      </c>
      <c r="O701" s="77">
        <v>5.1999999999999993</v>
      </c>
      <c r="P701" s="69">
        <v>0</v>
      </c>
      <c r="Q701" s="87">
        <v>6.9</v>
      </c>
      <c r="R701" s="136">
        <v>29.4</v>
      </c>
      <c r="S701" s="87">
        <v>0.2</v>
      </c>
      <c r="T701" s="87">
        <v>3.3</v>
      </c>
      <c r="U701" s="69">
        <f>T701-S701</f>
        <v>3.0999999999999996</v>
      </c>
      <c r="V701" s="87">
        <v>0</v>
      </c>
      <c r="W701" s="69">
        <v>23.83</v>
      </c>
      <c r="X701" s="69">
        <f>S701+U701+V701+W701</f>
        <v>27.13</v>
      </c>
      <c r="Y701" s="81">
        <f t="shared" si="18"/>
        <v>96.311166875784195</v>
      </c>
      <c r="Z701" s="88">
        <f>100*(I701-S701)/I701</f>
        <v>99.141630901287556</v>
      </c>
      <c r="AA701" s="90">
        <f>(J701-T701)/J701*100</f>
        <v>92.989165073295098</v>
      </c>
      <c r="AB701" s="90">
        <f>100*(1-X701/N701)</f>
        <v>42.896232372132189</v>
      </c>
    </row>
    <row r="702" spans="2:28">
      <c r="B702" s="73">
        <v>43893</v>
      </c>
      <c r="C702" s="69">
        <v>8</v>
      </c>
      <c r="D702" s="99"/>
      <c r="E702" s="74">
        <v>2460.02</v>
      </c>
      <c r="F702" s="88"/>
      <c r="G702" s="88">
        <v>60.9</v>
      </c>
      <c r="H702" s="33">
        <v>760</v>
      </c>
      <c r="I702" s="87">
        <v>27.1</v>
      </c>
      <c r="J702" s="69"/>
      <c r="K702" s="77"/>
      <c r="L702" s="87"/>
      <c r="M702" s="87"/>
      <c r="N702" s="69"/>
      <c r="O702" s="77">
        <v>4.8000000000000007</v>
      </c>
      <c r="P702" s="87"/>
      <c r="Q702" s="87"/>
      <c r="R702" s="136">
        <v>34.799999999999997</v>
      </c>
      <c r="S702" s="87">
        <v>0.1</v>
      </c>
      <c r="T702" s="87"/>
      <c r="U702" s="69"/>
      <c r="V702" s="87"/>
      <c r="W702" s="87"/>
      <c r="X702" s="69"/>
      <c r="Y702" s="81">
        <f t="shared" si="18"/>
        <v>95.421052631578945</v>
      </c>
      <c r="Z702" s="88">
        <f>100*(I702-S702)/I702</f>
        <v>99.630996309963095</v>
      </c>
      <c r="AA702" s="90"/>
      <c r="AB702" s="90"/>
    </row>
    <row r="703" spans="2:28">
      <c r="B703" s="73">
        <v>43894</v>
      </c>
      <c r="C703" s="69">
        <v>8</v>
      </c>
      <c r="D703" s="99"/>
      <c r="E703" s="74">
        <v>2474.48</v>
      </c>
      <c r="F703" s="88">
        <v>7.28</v>
      </c>
      <c r="G703" s="88">
        <v>36.979999999999997</v>
      </c>
      <c r="H703" s="33">
        <v>731</v>
      </c>
      <c r="I703" s="69">
        <v>22</v>
      </c>
      <c r="J703" s="69">
        <v>42.35</v>
      </c>
      <c r="K703" s="77">
        <f>J703-I703</f>
        <v>20.350000000000001</v>
      </c>
      <c r="L703" s="87"/>
      <c r="M703" s="87"/>
      <c r="N703" s="69"/>
      <c r="O703" s="77">
        <v>4.5500000000000007</v>
      </c>
      <c r="P703" s="69">
        <v>4.67</v>
      </c>
      <c r="Q703" s="87">
        <v>6.7</v>
      </c>
      <c r="R703" s="137">
        <v>32.1</v>
      </c>
      <c r="S703" s="69">
        <v>0.1</v>
      </c>
      <c r="T703" s="69">
        <v>3.39</v>
      </c>
      <c r="U703" s="69">
        <f>T703-S703</f>
        <v>3.29</v>
      </c>
      <c r="V703" s="69">
        <v>0</v>
      </c>
      <c r="W703" s="69">
        <v>29.37</v>
      </c>
      <c r="X703" s="69">
        <f>S703+U703+V703+W703</f>
        <v>32.76</v>
      </c>
      <c r="Y703" s="81">
        <f t="shared" si="18"/>
        <v>95.608755129958951</v>
      </c>
      <c r="Z703" s="88">
        <f>100*(I703-S703)/I703</f>
        <v>99.545454545454547</v>
      </c>
      <c r="AA703" s="90">
        <f>(J703-T703)/J703*100</f>
        <v>91.995277449822893</v>
      </c>
      <c r="AB703" s="90"/>
    </row>
    <row r="704" spans="2:28">
      <c r="B704" s="73">
        <v>43895</v>
      </c>
      <c r="C704" s="69">
        <v>8</v>
      </c>
      <c r="D704" s="99"/>
      <c r="E704" s="74">
        <v>2573.6</v>
      </c>
      <c r="F704" s="88"/>
      <c r="G704" s="88">
        <v>53.57</v>
      </c>
      <c r="H704" s="74">
        <v>731</v>
      </c>
      <c r="I704" s="87">
        <v>19.3</v>
      </c>
      <c r="J704" s="69"/>
      <c r="K704" s="77"/>
      <c r="L704" s="69">
        <v>0</v>
      </c>
      <c r="M704" s="69">
        <v>0.22</v>
      </c>
      <c r="N704" s="69"/>
      <c r="O704" s="77">
        <v>4.75</v>
      </c>
      <c r="P704" s="69"/>
      <c r="Q704" s="87"/>
      <c r="R704" s="98">
        <v>35.200000000000003</v>
      </c>
      <c r="S704" s="69">
        <v>0.2</v>
      </c>
      <c r="T704" s="69"/>
      <c r="U704" s="69"/>
      <c r="V704" s="69"/>
      <c r="W704" s="69"/>
      <c r="X704" s="69"/>
      <c r="Y704" s="81">
        <f t="shared" si="18"/>
        <v>95.184678522571815</v>
      </c>
      <c r="Z704" s="88">
        <f>100*(I704-S704)/I704</f>
        <v>98.963730569948197</v>
      </c>
      <c r="AA704" s="90"/>
      <c r="AB704" s="90"/>
    </row>
    <row r="705" spans="2:28">
      <c r="B705" s="73">
        <v>43896</v>
      </c>
      <c r="C705" s="69">
        <v>8</v>
      </c>
      <c r="D705" s="99"/>
      <c r="E705" s="74">
        <v>2418.48</v>
      </c>
      <c r="F705" s="88">
        <v>20.02</v>
      </c>
      <c r="G705" s="88">
        <v>159.02000000000001</v>
      </c>
      <c r="H705" s="74">
        <v>850</v>
      </c>
      <c r="I705" s="87">
        <v>32.9</v>
      </c>
      <c r="J705" s="69">
        <v>54.37</v>
      </c>
      <c r="K705" s="77">
        <f>J705-I705</f>
        <v>21.47</v>
      </c>
      <c r="L705" s="87"/>
      <c r="M705" s="87"/>
      <c r="N705" s="69"/>
      <c r="O705" s="77">
        <v>3.95</v>
      </c>
      <c r="P705" s="69">
        <v>0</v>
      </c>
      <c r="Q705" s="87">
        <v>6.8</v>
      </c>
      <c r="R705" s="98">
        <v>31.7</v>
      </c>
      <c r="S705" s="69">
        <v>0.1</v>
      </c>
      <c r="T705" s="69">
        <v>3.39</v>
      </c>
      <c r="U705" s="69">
        <f>T705-S705</f>
        <v>3.29</v>
      </c>
      <c r="V705" s="69">
        <v>0</v>
      </c>
      <c r="W705" s="69">
        <v>25.12</v>
      </c>
      <c r="X705" s="69">
        <f>S705+U705+V705+W705</f>
        <v>28.51</v>
      </c>
      <c r="Y705" s="81">
        <f t="shared" si="18"/>
        <v>96.270588235294113</v>
      </c>
      <c r="Z705" s="88">
        <f>100*(I705-S705)/I705</f>
        <v>99.696048632218833</v>
      </c>
      <c r="AA705" s="90">
        <f>(J705-T705)/J705*100</f>
        <v>93.764943902887623</v>
      </c>
      <c r="AB705" s="90"/>
    </row>
    <row r="706" spans="2:28">
      <c r="B706" s="73">
        <v>43897</v>
      </c>
      <c r="C706" s="69">
        <v>8</v>
      </c>
      <c r="D706" s="99"/>
      <c r="E706" s="74">
        <v>2362.1</v>
      </c>
      <c r="F706" s="88"/>
      <c r="G706" s="88"/>
      <c r="H706" s="74">
        <v>741</v>
      </c>
      <c r="I706" s="87"/>
      <c r="J706" s="69"/>
      <c r="K706" s="77"/>
      <c r="L706" s="87"/>
      <c r="M706" s="87"/>
      <c r="N706" s="69"/>
      <c r="O706" s="77">
        <v>4.1500000000000004</v>
      </c>
      <c r="P706" s="87"/>
      <c r="Q706" s="87"/>
      <c r="R706" s="98">
        <v>32.6</v>
      </c>
      <c r="S706" s="69">
        <v>0.2</v>
      </c>
      <c r="T706" s="69"/>
      <c r="U706" s="69"/>
      <c r="V706" s="69"/>
      <c r="W706" s="69"/>
      <c r="X706" s="69"/>
      <c r="Y706" s="81">
        <f t="shared" si="18"/>
        <v>95.600539811066128</v>
      </c>
      <c r="Z706" s="88"/>
      <c r="AA706" s="90"/>
      <c r="AB706" s="90"/>
    </row>
    <row r="707" spans="2:28">
      <c r="B707" s="73">
        <v>43898</v>
      </c>
      <c r="C707" s="69">
        <v>8</v>
      </c>
      <c r="D707" s="99"/>
      <c r="E707" s="74">
        <v>2273.1</v>
      </c>
      <c r="F707" s="88"/>
      <c r="G707" s="88"/>
      <c r="H707" s="74">
        <v>715</v>
      </c>
      <c r="I707" s="87"/>
      <c r="J707" s="69"/>
      <c r="K707" s="77"/>
      <c r="L707" s="87"/>
      <c r="M707" s="87"/>
      <c r="N707" s="69"/>
      <c r="O707" s="77">
        <v>4.9499999999999993</v>
      </c>
      <c r="P707" s="87"/>
      <c r="Q707" s="87"/>
      <c r="R707" s="98">
        <v>31.3</v>
      </c>
      <c r="S707" s="69">
        <v>0.2</v>
      </c>
      <c r="T707" s="69"/>
      <c r="U707" s="69"/>
      <c r="V707" s="69"/>
      <c r="W707" s="69"/>
      <c r="X707" s="69"/>
      <c r="Y707" s="81">
        <f t="shared" si="18"/>
        <v>95.622377622377627</v>
      </c>
      <c r="Z707" s="88"/>
      <c r="AA707" s="90"/>
      <c r="AB707" s="90"/>
    </row>
    <row r="708" spans="2:28">
      <c r="B708" s="73">
        <v>43899</v>
      </c>
      <c r="C708" s="69">
        <v>8</v>
      </c>
      <c r="D708" s="96">
        <v>7.2</v>
      </c>
      <c r="E708" s="74">
        <v>2205</v>
      </c>
      <c r="F708" s="88">
        <v>15</v>
      </c>
      <c r="G708" s="88">
        <v>15.72</v>
      </c>
      <c r="H708" s="74">
        <v>882</v>
      </c>
      <c r="I708" s="71">
        <v>24.5</v>
      </c>
      <c r="J708" s="69">
        <v>58.67</v>
      </c>
      <c r="K708" s="77">
        <f>J708-I708</f>
        <v>34.17</v>
      </c>
      <c r="L708" s="69">
        <v>0</v>
      </c>
      <c r="M708" s="71">
        <v>0.54</v>
      </c>
      <c r="N708" s="69">
        <f>I708+K708+L708+M708</f>
        <v>59.21</v>
      </c>
      <c r="O708" s="77">
        <v>4.8</v>
      </c>
      <c r="P708" s="34">
        <v>21.31</v>
      </c>
      <c r="Q708" s="71">
        <v>6.9</v>
      </c>
      <c r="R708" s="97">
        <v>40.5</v>
      </c>
      <c r="S708" s="69">
        <v>0.2</v>
      </c>
      <c r="T708" s="69">
        <v>3.39</v>
      </c>
      <c r="U708" s="69">
        <f>T708-S708</f>
        <v>3.19</v>
      </c>
      <c r="V708" s="69">
        <v>0</v>
      </c>
      <c r="W708" s="69">
        <v>27.39</v>
      </c>
      <c r="X708" s="69">
        <f>S708+U708+V708+W708</f>
        <v>30.78</v>
      </c>
      <c r="Y708" s="81">
        <f t="shared" si="18"/>
        <v>95.408163265306129</v>
      </c>
      <c r="Z708" s="88">
        <f>100*(I708-S708)/I708</f>
        <v>99.183673469387756</v>
      </c>
      <c r="AA708" s="90">
        <f>(J708-T708)/J708*100</f>
        <v>94.221919209135834</v>
      </c>
      <c r="AB708" s="90">
        <f>100*(1-X708/N708)</f>
        <v>48.01553791589258</v>
      </c>
    </row>
    <row r="709" spans="2:28">
      <c r="B709" s="73">
        <v>43900</v>
      </c>
      <c r="C709" s="69">
        <v>8</v>
      </c>
      <c r="D709" s="96"/>
      <c r="E709" s="74">
        <v>2157.7399999999998</v>
      </c>
      <c r="F709" s="88"/>
      <c r="G709" s="88">
        <v>101.95</v>
      </c>
      <c r="H709" s="74">
        <v>1275</v>
      </c>
      <c r="I709" s="71">
        <v>20.9</v>
      </c>
      <c r="J709" s="69"/>
      <c r="K709" s="77"/>
      <c r="L709" s="71"/>
      <c r="M709" s="71"/>
      <c r="N709" s="69"/>
      <c r="O709" s="77">
        <v>3.45</v>
      </c>
      <c r="P709" s="34"/>
      <c r="Q709" s="71"/>
      <c r="R709" s="97">
        <v>30</v>
      </c>
      <c r="S709" s="69">
        <v>0.2</v>
      </c>
      <c r="T709" s="69"/>
      <c r="U709" s="69"/>
      <c r="V709" s="69"/>
      <c r="W709" s="69"/>
      <c r="X709" s="69"/>
      <c r="Y709" s="81">
        <f t="shared" si="18"/>
        <v>97.647058823529406</v>
      </c>
      <c r="Z709" s="88">
        <f>(I709-S709)/I709*100</f>
        <v>99.043062200956939</v>
      </c>
      <c r="AA709" s="90"/>
      <c r="AB709" s="90"/>
    </row>
    <row r="710" spans="2:28">
      <c r="B710" s="73">
        <v>43901</v>
      </c>
      <c r="C710" s="69">
        <v>8</v>
      </c>
      <c r="D710" s="96"/>
      <c r="E710" s="74">
        <v>2029.34</v>
      </c>
      <c r="F710" s="88">
        <v>4.24</v>
      </c>
      <c r="G710" s="88">
        <v>167.65</v>
      </c>
      <c r="H710" s="74">
        <v>561</v>
      </c>
      <c r="I710" s="71">
        <v>18.899999999999999</v>
      </c>
      <c r="J710" s="69">
        <v>33.270000000000003</v>
      </c>
      <c r="K710" s="77">
        <f>J710-I710</f>
        <v>14.370000000000005</v>
      </c>
      <c r="L710" s="71"/>
      <c r="M710" s="71"/>
      <c r="N710" s="69"/>
      <c r="O710" s="77">
        <v>5.0999999999999996</v>
      </c>
      <c r="P710" s="34">
        <v>1.67</v>
      </c>
      <c r="Q710" s="71">
        <v>7.2</v>
      </c>
      <c r="R710" s="97">
        <v>33.4</v>
      </c>
      <c r="S710" s="69">
        <v>0.3</v>
      </c>
      <c r="T710" s="69">
        <v>3.39</v>
      </c>
      <c r="U710" s="69">
        <f>T710-S710</f>
        <v>3.0900000000000003</v>
      </c>
      <c r="V710" s="69">
        <v>0</v>
      </c>
      <c r="W710" s="69">
        <v>20.88</v>
      </c>
      <c r="X710" s="69">
        <f>S710+U710+V710+W710</f>
        <v>24.27</v>
      </c>
      <c r="Y710" s="81">
        <f t="shared" si="18"/>
        <v>94.046345811051708</v>
      </c>
      <c r="Z710" s="88">
        <f>(I710-S710)/I710*100</f>
        <v>98.412698412698404</v>
      </c>
      <c r="AA710" s="90">
        <f>(J710-T710)/J710*100</f>
        <v>89.810640216411173</v>
      </c>
      <c r="AB710" s="90"/>
    </row>
    <row r="711" spans="2:28">
      <c r="B711" s="73">
        <v>43902</v>
      </c>
      <c r="C711" s="69">
        <v>8</v>
      </c>
      <c r="D711" s="96"/>
      <c r="E711" s="74">
        <v>1963.01</v>
      </c>
      <c r="F711" s="88"/>
      <c r="G711" s="88">
        <v>68.41</v>
      </c>
      <c r="H711" s="74">
        <v>581</v>
      </c>
      <c r="I711" s="71">
        <v>19.600000000000001</v>
      </c>
      <c r="J711" s="69"/>
      <c r="K711" s="77"/>
      <c r="L711" s="69">
        <v>0</v>
      </c>
      <c r="M711" s="69">
        <v>0</v>
      </c>
      <c r="N711" s="69"/>
      <c r="O711" s="77">
        <v>5.85</v>
      </c>
      <c r="P711" s="34"/>
      <c r="Q711" s="71"/>
      <c r="R711" s="97">
        <v>28.9</v>
      </c>
      <c r="S711" s="69">
        <v>0.1</v>
      </c>
      <c r="T711" s="69"/>
      <c r="U711" s="69"/>
      <c r="V711" s="69"/>
      <c r="W711" s="69"/>
      <c r="X711" s="69"/>
      <c r="Y711" s="81">
        <f t="shared" si="18"/>
        <v>95.025817555938048</v>
      </c>
      <c r="Z711" s="88">
        <f>(I711-S711)/I711*100</f>
        <v>99.489795918367335</v>
      </c>
      <c r="AA711" s="90"/>
      <c r="AB711" s="90"/>
    </row>
    <row r="712" spans="2:28">
      <c r="B712" s="73">
        <v>43903</v>
      </c>
      <c r="C712" s="69">
        <v>8</v>
      </c>
      <c r="D712" s="96"/>
      <c r="E712" s="74">
        <v>1882.59</v>
      </c>
      <c r="F712" s="88">
        <v>12.68</v>
      </c>
      <c r="G712" s="88">
        <v>34.15</v>
      </c>
      <c r="H712" s="74">
        <v>590</v>
      </c>
      <c r="I712" s="71">
        <v>18.600000000000001</v>
      </c>
      <c r="J712" s="34">
        <v>43.73</v>
      </c>
      <c r="K712" s="77">
        <f>J712-I712</f>
        <v>25.129999999999995</v>
      </c>
      <c r="L712" s="69"/>
      <c r="M712" s="69"/>
      <c r="N712" s="69"/>
      <c r="O712" s="77">
        <v>5.3</v>
      </c>
      <c r="P712" s="34">
        <v>0.76</v>
      </c>
      <c r="Q712" s="71">
        <v>7.1</v>
      </c>
      <c r="R712" s="97">
        <v>32.6</v>
      </c>
      <c r="S712" s="69">
        <v>0.5</v>
      </c>
      <c r="T712" s="69">
        <v>2.97</v>
      </c>
      <c r="U712" s="69">
        <f>T712-S712</f>
        <v>2.4700000000000002</v>
      </c>
      <c r="V712" s="69">
        <v>0</v>
      </c>
      <c r="W712" s="69">
        <v>21.65</v>
      </c>
      <c r="X712" s="69">
        <f>S712+U712+V712+W712</f>
        <v>24.619999999999997</v>
      </c>
      <c r="Y712" s="81">
        <f t="shared" si="18"/>
        <v>94.474576271186436</v>
      </c>
      <c r="Z712" s="88">
        <f>(I712-S712)/I712*100</f>
        <v>97.311827956989248</v>
      </c>
      <c r="AA712" s="90">
        <f>(J712-T712)/J712*100</f>
        <v>93.208323805168078</v>
      </c>
      <c r="AB712" s="90"/>
    </row>
    <row r="713" spans="2:28">
      <c r="B713" s="73">
        <v>43904</v>
      </c>
      <c r="C713" s="69">
        <v>8</v>
      </c>
      <c r="D713" s="96"/>
      <c r="E713" s="74">
        <v>1864.98</v>
      </c>
      <c r="F713" s="88"/>
      <c r="G713" s="88"/>
      <c r="H713" s="74">
        <v>691</v>
      </c>
      <c r="I713" s="71"/>
      <c r="J713" s="69"/>
      <c r="K713" s="77"/>
      <c r="L713" s="71"/>
      <c r="M713" s="71"/>
      <c r="N713" s="69"/>
      <c r="O713" s="77">
        <v>5.5</v>
      </c>
      <c r="P713" s="34"/>
      <c r="Q713" s="71"/>
      <c r="R713" s="97">
        <v>26.9</v>
      </c>
      <c r="S713" s="69">
        <v>0.5</v>
      </c>
      <c r="T713" s="69"/>
      <c r="U713" s="69"/>
      <c r="V713" s="69"/>
      <c r="W713" s="69"/>
      <c r="X713" s="69"/>
      <c r="Y713" s="81">
        <f t="shared" si="18"/>
        <v>96.107091172214183</v>
      </c>
      <c r="Z713" s="88"/>
      <c r="AA713" s="90"/>
      <c r="AB713" s="90"/>
    </row>
    <row r="714" spans="2:28">
      <c r="B714" s="73">
        <v>43905</v>
      </c>
      <c r="C714" s="69">
        <v>8</v>
      </c>
      <c r="D714" s="96"/>
      <c r="E714" s="74">
        <v>1843.42</v>
      </c>
      <c r="F714" s="88"/>
      <c r="G714" s="88"/>
      <c r="H714" s="74">
        <v>858</v>
      </c>
      <c r="I714" s="71"/>
      <c r="J714" s="69"/>
      <c r="K714" s="77"/>
      <c r="L714" s="71"/>
      <c r="M714" s="71"/>
      <c r="N714" s="69"/>
      <c r="O714" s="77">
        <v>4.1500000000000004</v>
      </c>
      <c r="P714" s="34"/>
      <c r="Q714" s="71"/>
      <c r="R714" s="97">
        <v>26.2</v>
      </c>
      <c r="S714" s="69">
        <v>0.3</v>
      </c>
      <c r="T714" s="69"/>
      <c r="U714" s="69"/>
      <c r="V714" s="69"/>
      <c r="W714" s="69"/>
      <c r="X714" s="69"/>
      <c r="Y714" s="81">
        <f t="shared" si="18"/>
        <v>96.946386946386937</v>
      </c>
      <c r="Z714" s="88"/>
      <c r="AA714" s="90"/>
      <c r="AB714" s="90"/>
    </row>
    <row r="715" spans="2:28">
      <c r="B715" s="73">
        <v>43906</v>
      </c>
      <c r="C715" s="69">
        <v>8</v>
      </c>
      <c r="D715" s="96">
        <v>7.3</v>
      </c>
      <c r="E715" s="74">
        <v>1629.8</v>
      </c>
      <c r="F715" s="88">
        <v>8.6999999999999993</v>
      </c>
      <c r="G715" s="88">
        <v>11.31</v>
      </c>
      <c r="H715" s="74">
        <v>827</v>
      </c>
      <c r="I715" s="87">
        <v>24.9</v>
      </c>
      <c r="J715" s="69">
        <v>65.94</v>
      </c>
      <c r="K715" s="77">
        <f>J715-I715</f>
        <v>41.04</v>
      </c>
      <c r="L715" s="69">
        <v>0</v>
      </c>
      <c r="M715" s="69">
        <v>0</v>
      </c>
      <c r="N715" s="69">
        <f>I715+K715+L715+M715</f>
        <v>65.94</v>
      </c>
      <c r="O715" s="77">
        <v>4.4000000000000004</v>
      </c>
      <c r="P715" s="34">
        <v>1.04</v>
      </c>
      <c r="Q715" s="69">
        <v>7</v>
      </c>
      <c r="R715" s="98">
        <v>31.2</v>
      </c>
      <c r="S715" s="69">
        <v>0.4</v>
      </c>
      <c r="T715" s="69">
        <v>3.39</v>
      </c>
      <c r="U715" s="69">
        <f>T715-S715</f>
        <v>2.99</v>
      </c>
      <c r="V715" s="69">
        <v>0</v>
      </c>
      <c r="W715" s="69">
        <v>38.22</v>
      </c>
      <c r="X715" s="69">
        <f>S715+U715+V715+W715</f>
        <v>41.61</v>
      </c>
      <c r="Y715" s="81">
        <f t="shared" si="18"/>
        <v>96.227327690447396</v>
      </c>
      <c r="Z715" s="88">
        <f>(I715-S715)/I715*100</f>
        <v>98.393574297188763</v>
      </c>
      <c r="AA715" s="90">
        <f>(J715-T715)/J715*100</f>
        <v>94.858962693357597</v>
      </c>
      <c r="AB715" s="90">
        <f>100*(1-X715/N715)</f>
        <v>36.897179253867151</v>
      </c>
    </row>
    <row r="716" spans="2:28">
      <c r="B716" s="73">
        <v>43907</v>
      </c>
      <c r="C716" s="69">
        <v>8</v>
      </c>
      <c r="D716" s="96"/>
      <c r="E716" s="74">
        <v>1391.54</v>
      </c>
      <c r="F716" s="88"/>
      <c r="G716" s="88">
        <v>22.74</v>
      </c>
      <c r="H716" s="74">
        <v>643</v>
      </c>
      <c r="I716" s="87">
        <v>25.2</v>
      </c>
      <c r="J716" s="69"/>
      <c r="K716" s="77"/>
      <c r="L716" s="87"/>
      <c r="M716" s="87"/>
      <c r="N716" s="69"/>
      <c r="O716" s="77">
        <v>5.25</v>
      </c>
      <c r="P716" s="34"/>
      <c r="Q716" s="87"/>
      <c r="R716" s="98">
        <v>36.5</v>
      </c>
      <c r="S716" s="69">
        <v>1.3</v>
      </c>
      <c r="T716" s="69"/>
      <c r="U716" s="69"/>
      <c r="V716" s="69"/>
      <c r="W716" s="69"/>
      <c r="X716" s="69"/>
      <c r="Y716" s="81">
        <f t="shared" si="18"/>
        <v>94.323483670295488</v>
      </c>
      <c r="Z716" s="88">
        <f>(I716-S716)/I716*100</f>
        <v>94.841269841269835</v>
      </c>
      <c r="AA716" s="90"/>
      <c r="AB716" s="90"/>
    </row>
    <row r="717" spans="2:28">
      <c r="B717" s="73">
        <v>43908</v>
      </c>
      <c r="C717" s="69">
        <v>8</v>
      </c>
      <c r="D717" s="96"/>
      <c r="E717" s="74">
        <v>1258.3499999999999</v>
      </c>
      <c r="F717" s="88">
        <v>11.27</v>
      </c>
      <c r="G717" s="88">
        <v>17.59</v>
      </c>
      <c r="H717" s="74">
        <v>619</v>
      </c>
      <c r="I717" s="87">
        <v>19.399999999999999</v>
      </c>
      <c r="J717" s="69">
        <v>71.64</v>
      </c>
      <c r="K717" s="77">
        <f>J717-I717</f>
        <v>52.24</v>
      </c>
      <c r="L717" s="87"/>
      <c r="M717" s="87"/>
      <c r="N717" s="69"/>
      <c r="O717" s="77">
        <v>5.15</v>
      </c>
      <c r="P717" s="34">
        <v>20.2</v>
      </c>
      <c r="Q717" s="69">
        <v>7</v>
      </c>
      <c r="R717" s="98">
        <v>40.1</v>
      </c>
      <c r="S717" s="69">
        <v>0.5</v>
      </c>
      <c r="T717" s="69">
        <v>4.37</v>
      </c>
      <c r="U717" s="69">
        <f>T717-S717</f>
        <v>3.87</v>
      </c>
      <c r="V717" s="69">
        <v>0</v>
      </c>
      <c r="W717" s="69">
        <v>34.42</v>
      </c>
      <c r="X717" s="69">
        <f>S717+U717+V717+W717</f>
        <v>38.79</v>
      </c>
      <c r="Y717" s="81">
        <f t="shared" si="18"/>
        <v>93.521809369951541</v>
      </c>
      <c r="Z717" s="88">
        <f>(I717-S717)/I717*100</f>
        <v>97.422680412371136</v>
      </c>
      <c r="AA717" s="90">
        <f>(J717-T717)/J717*100</f>
        <v>93.900055834729187</v>
      </c>
      <c r="AB717" s="90"/>
    </row>
    <row r="718" spans="2:28">
      <c r="B718" s="73">
        <v>43909</v>
      </c>
      <c r="C718" s="69">
        <v>8</v>
      </c>
      <c r="D718" s="96"/>
      <c r="E718" s="74">
        <v>1088.46</v>
      </c>
      <c r="F718" s="88"/>
      <c r="G718" s="88">
        <v>169.36</v>
      </c>
      <c r="H718" s="74">
        <v>736</v>
      </c>
      <c r="I718" s="87">
        <v>36.799999999999997</v>
      </c>
      <c r="J718" s="69"/>
      <c r="K718" s="77"/>
      <c r="L718" s="69">
        <v>0</v>
      </c>
      <c r="M718" s="69">
        <v>0.02</v>
      </c>
      <c r="N718" s="69"/>
      <c r="O718" s="77">
        <v>4.7</v>
      </c>
      <c r="P718" s="34"/>
      <c r="Q718" s="87"/>
      <c r="R718" s="98">
        <v>36.1</v>
      </c>
      <c r="S718" s="69">
        <v>0.6</v>
      </c>
      <c r="T718" s="69"/>
      <c r="U718" s="69"/>
      <c r="V718" s="69"/>
      <c r="W718" s="69"/>
      <c r="X718" s="69"/>
      <c r="Y718" s="81">
        <f t="shared" si="18"/>
        <v>95.095108695652172</v>
      </c>
      <c r="Z718" s="88">
        <f>(I718-S718)/I718*100</f>
        <v>98.369565217391298</v>
      </c>
      <c r="AA718" s="90"/>
      <c r="AB718" s="90"/>
    </row>
    <row r="719" spans="2:28">
      <c r="B719" s="73">
        <v>43910</v>
      </c>
      <c r="C719" s="69">
        <v>8</v>
      </c>
      <c r="D719" s="96"/>
      <c r="E719" s="74">
        <v>950.19299999999998</v>
      </c>
      <c r="F719" s="88">
        <v>12.09</v>
      </c>
      <c r="G719" s="88">
        <v>166.57</v>
      </c>
      <c r="H719" s="74">
        <v>756</v>
      </c>
      <c r="I719" s="87">
        <v>32.700000000000003</v>
      </c>
      <c r="J719" s="69">
        <v>78.099999999999994</v>
      </c>
      <c r="K719" s="77">
        <f>J719-I719</f>
        <v>45.399999999999991</v>
      </c>
      <c r="L719" s="87"/>
      <c r="M719" s="87"/>
      <c r="N719" s="69"/>
      <c r="O719" s="77">
        <v>4.4000000000000004</v>
      </c>
      <c r="P719" s="34">
        <v>67.209999999999994</v>
      </c>
      <c r="Q719" s="87">
        <v>6.8</v>
      </c>
      <c r="R719" s="98">
        <v>39.1</v>
      </c>
      <c r="S719" s="69">
        <v>2.1</v>
      </c>
      <c r="T719" s="69">
        <v>6.01</v>
      </c>
      <c r="U719" s="69">
        <f>T719-S719</f>
        <v>3.9099999999999997</v>
      </c>
      <c r="V719" s="69">
        <v>0</v>
      </c>
      <c r="W719" s="69">
        <v>35.29</v>
      </c>
      <c r="X719" s="69">
        <f>S719+U719+V719+W719</f>
        <v>41.3</v>
      </c>
      <c r="Y719" s="81">
        <f t="shared" si="18"/>
        <v>94.828042328042329</v>
      </c>
      <c r="Z719" s="88">
        <f>(I719-S719)/I719*100</f>
        <v>93.577981651376135</v>
      </c>
      <c r="AA719" s="90">
        <f>(J719-T719)/J719*100</f>
        <v>92.304737516005119</v>
      </c>
      <c r="AB719" s="90"/>
    </row>
    <row r="720" spans="2:28">
      <c r="B720" s="73">
        <v>43911</v>
      </c>
      <c r="C720" s="69">
        <v>8</v>
      </c>
      <c r="D720" s="96"/>
      <c r="E720" s="74">
        <v>912.18700000000001</v>
      </c>
      <c r="F720" s="88"/>
      <c r="G720" s="88"/>
      <c r="H720" s="74">
        <v>649</v>
      </c>
      <c r="I720" s="87"/>
      <c r="J720" s="69"/>
      <c r="K720" s="77"/>
      <c r="L720" s="87"/>
      <c r="M720" s="87"/>
      <c r="N720" s="69"/>
      <c r="O720" s="77">
        <v>5.25</v>
      </c>
      <c r="P720" s="34"/>
      <c r="Q720" s="87"/>
      <c r="R720" s="98">
        <v>35.200000000000003</v>
      </c>
      <c r="S720" s="69">
        <v>2.7</v>
      </c>
      <c r="T720" s="69"/>
      <c r="U720" s="69"/>
      <c r="V720" s="69"/>
      <c r="W720" s="69"/>
      <c r="X720" s="69"/>
      <c r="Y720" s="81">
        <f t="shared" si="18"/>
        <v>94.576271186440678</v>
      </c>
      <c r="Z720" s="88"/>
      <c r="AA720" s="90"/>
      <c r="AB720" s="90"/>
    </row>
    <row r="721" spans="2:28">
      <c r="B721" s="73">
        <v>43912</v>
      </c>
      <c r="C721" s="69">
        <v>8</v>
      </c>
      <c r="D721" s="96"/>
      <c r="E721" s="74">
        <v>830.51300000000003</v>
      </c>
      <c r="F721" s="88"/>
      <c r="G721" s="88"/>
      <c r="H721" s="74">
        <v>530</v>
      </c>
      <c r="I721" s="87"/>
      <c r="J721" s="69"/>
      <c r="K721" s="77"/>
      <c r="L721" s="87"/>
      <c r="M721" s="87"/>
      <c r="N721" s="69"/>
      <c r="O721" s="77">
        <v>5.15</v>
      </c>
      <c r="P721" s="34"/>
      <c r="Q721" s="87"/>
      <c r="R721" s="98">
        <v>35</v>
      </c>
      <c r="S721" s="69">
        <v>3.2</v>
      </c>
      <c r="T721" s="69"/>
      <c r="U721" s="69"/>
      <c r="V721" s="69"/>
      <c r="W721" s="69"/>
      <c r="X721" s="69"/>
      <c r="Y721" s="81">
        <f t="shared" si="18"/>
        <v>93.396226415094347</v>
      </c>
      <c r="Z721" s="88"/>
      <c r="AA721" s="90"/>
      <c r="AB721" s="90"/>
    </row>
    <row r="722" spans="2:28">
      <c r="B722" s="73">
        <v>43913</v>
      </c>
      <c r="C722" s="69">
        <v>8</v>
      </c>
      <c r="D722" s="96">
        <v>7.9</v>
      </c>
      <c r="E722" s="74">
        <v>832.49099999999999</v>
      </c>
      <c r="F722" s="88">
        <v>13.75</v>
      </c>
      <c r="G722" s="88">
        <v>180.56</v>
      </c>
      <c r="H722" s="74">
        <v>470</v>
      </c>
      <c r="I722" s="87">
        <v>30.5</v>
      </c>
      <c r="J722" s="69">
        <v>67.2</v>
      </c>
      <c r="K722" s="77">
        <f>J722-I722</f>
        <v>36.700000000000003</v>
      </c>
      <c r="L722" s="69">
        <v>0</v>
      </c>
      <c r="M722" s="69">
        <v>0.17</v>
      </c>
      <c r="N722" s="69">
        <f>I722+K722+L722+M722</f>
        <v>67.37</v>
      </c>
      <c r="O722" s="77">
        <v>5.35</v>
      </c>
      <c r="P722" s="34">
        <v>5.38</v>
      </c>
      <c r="Q722" s="87">
        <v>6.6</v>
      </c>
      <c r="R722" s="98">
        <v>32.700000000000003</v>
      </c>
      <c r="S722" s="69">
        <v>2.5</v>
      </c>
      <c r="T722" s="69">
        <v>5.93</v>
      </c>
      <c r="U722" s="69">
        <f>T722-S722</f>
        <v>3.4299999999999997</v>
      </c>
      <c r="V722" s="69">
        <v>0</v>
      </c>
      <c r="W722" s="69">
        <v>26.57</v>
      </c>
      <c r="X722" s="69">
        <f>S722+U722+V722+W722</f>
        <v>32.5</v>
      </c>
      <c r="Y722" s="81">
        <f t="shared" si="18"/>
        <v>93.042553191489361</v>
      </c>
      <c r="Z722" s="88">
        <f>(I722-S722)/I722*100</f>
        <v>91.803278688524586</v>
      </c>
      <c r="AA722" s="90">
        <f>(J722-T722)/J722*100</f>
        <v>91.175595238095241</v>
      </c>
      <c r="AB722" s="90">
        <f>100*(1-X722/N722)</f>
        <v>51.758943149769934</v>
      </c>
    </row>
    <row r="723" spans="2:28">
      <c r="B723" s="73">
        <v>43914</v>
      </c>
      <c r="C723" s="69">
        <v>8</v>
      </c>
      <c r="D723" s="96"/>
      <c r="E723" s="74">
        <v>766.86</v>
      </c>
      <c r="F723" s="88"/>
      <c r="G723" s="88">
        <v>197.31</v>
      </c>
      <c r="H723" s="74">
        <v>382</v>
      </c>
      <c r="I723" s="87">
        <v>32.799999999999997</v>
      </c>
      <c r="J723" s="69"/>
      <c r="K723" s="77"/>
      <c r="L723" s="87"/>
      <c r="M723" s="87"/>
      <c r="N723" s="69"/>
      <c r="O723" s="77">
        <v>3.1500000000000004</v>
      </c>
      <c r="P723" s="34"/>
      <c r="Q723" s="87"/>
      <c r="R723" s="98">
        <v>31.7</v>
      </c>
      <c r="S723" s="69">
        <v>1.8</v>
      </c>
      <c r="T723" s="69"/>
      <c r="U723" s="69"/>
      <c r="V723" s="69"/>
      <c r="W723" s="69"/>
      <c r="X723" s="69"/>
      <c r="Y723" s="81">
        <f t="shared" si="18"/>
        <v>91.701570680628279</v>
      </c>
      <c r="Z723" s="88">
        <f>(I723-S723)/I723*100</f>
        <v>94.512195121951208</v>
      </c>
      <c r="AA723" s="90"/>
      <c r="AB723" s="90"/>
    </row>
    <row r="724" spans="2:28">
      <c r="B724" s="73">
        <v>43915</v>
      </c>
      <c r="C724" s="69">
        <v>8</v>
      </c>
      <c r="D724" s="96"/>
      <c r="E724" s="74">
        <v>668.45299999999997</v>
      </c>
      <c r="F724" s="88">
        <v>14.07</v>
      </c>
      <c r="G724" s="88">
        <v>87.08</v>
      </c>
      <c r="H724" s="74">
        <v>999</v>
      </c>
      <c r="I724" s="69">
        <v>26</v>
      </c>
      <c r="J724" s="69">
        <v>102.75</v>
      </c>
      <c r="K724" s="77">
        <f>J724-I724</f>
        <v>76.75</v>
      </c>
      <c r="L724" s="87"/>
      <c r="M724" s="87"/>
      <c r="N724" s="69"/>
      <c r="O724" s="77">
        <v>4.1500000000000004</v>
      </c>
      <c r="P724" s="34">
        <v>0</v>
      </c>
      <c r="Q724" s="87">
        <v>6.8</v>
      </c>
      <c r="R724" s="98">
        <v>32.299999999999997</v>
      </c>
      <c r="S724" s="69">
        <v>9.4</v>
      </c>
      <c r="T724" s="69">
        <v>15.83</v>
      </c>
      <c r="U724" s="69">
        <f>T724-S724</f>
        <v>6.43</v>
      </c>
      <c r="V724" s="69">
        <v>0</v>
      </c>
      <c r="W724" s="69">
        <v>26.42</v>
      </c>
      <c r="X724" s="69">
        <f>S724+U724+V724+W724</f>
        <v>42.25</v>
      </c>
      <c r="Y724" s="81">
        <f t="shared" si="18"/>
        <v>96.766766766766779</v>
      </c>
      <c r="Z724" s="88">
        <f>(I724-S724)/I724*100</f>
        <v>63.846153846153854</v>
      </c>
      <c r="AA724" s="90">
        <f>(J724-T724)/J724*100</f>
        <v>84.593673965936745</v>
      </c>
      <c r="AB724" s="90"/>
    </row>
    <row r="725" spans="2:28">
      <c r="B725" s="73">
        <v>43916</v>
      </c>
      <c r="C725" s="69">
        <v>10</v>
      </c>
      <c r="D725" s="96"/>
      <c r="E725" s="74">
        <v>625.19600000000003</v>
      </c>
      <c r="F725" s="88"/>
      <c r="G725" s="88">
        <v>64.63</v>
      </c>
      <c r="H725" s="74">
        <v>757</v>
      </c>
      <c r="I725" s="87">
        <v>29.3</v>
      </c>
      <c r="J725" s="69"/>
      <c r="K725" s="77"/>
      <c r="L725" s="69">
        <v>0</v>
      </c>
      <c r="M725" s="69">
        <v>0.26</v>
      </c>
      <c r="N725" s="69"/>
      <c r="O725" s="77">
        <v>3.75</v>
      </c>
      <c r="P725" s="34"/>
      <c r="Q725" s="87"/>
      <c r="R725" s="98">
        <v>27.8</v>
      </c>
      <c r="S725" s="69">
        <v>14.9</v>
      </c>
      <c r="T725" s="69"/>
      <c r="U725" s="69"/>
      <c r="V725" s="69"/>
      <c r="W725" s="69"/>
      <c r="X725" s="69"/>
      <c r="Y725" s="81">
        <f t="shared" si="18"/>
        <v>96.327608982826945</v>
      </c>
      <c r="Z725" s="88">
        <f>(I725-S725)/I725*100</f>
        <v>49.146757679180887</v>
      </c>
      <c r="AA725" s="90"/>
      <c r="AB725" s="90"/>
    </row>
    <row r="726" spans="2:28">
      <c r="B726" s="73">
        <v>43917</v>
      </c>
      <c r="C726" s="69">
        <v>10</v>
      </c>
      <c r="D726" s="96"/>
      <c r="E726" s="74">
        <v>623.88599999999997</v>
      </c>
      <c r="F726" s="88">
        <v>14.56</v>
      </c>
      <c r="G726" s="88">
        <v>87.91</v>
      </c>
      <c r="H726" s="74">
        <v>1004</v>
      </c>
      <c r="I726" s="71">
        <v>28.3</v>
      </c>
      <c r="J726" s="69">
        <v>130.4</v>
      </c>
      <c r="K726" s="77">
        <f>J726-I726</f>
        <v>102.10000000000001</v>
      </c>
      <c r="L726" s="69"/>
      <c r="M726" s="69"/>
      <c r="N726" s="69"/>
      <c r="O726" s="77">
        <v>4.4499999999999993</v>
      </c>
      <c r="P726" s="34">
        <v>0</v>
      </c>
      <c r="Q726" s="71">
        <v>6.8</v>
      </c>
      <c r="R726" s="97">
        <v>34.299999999999997</v>
      </c>
      <c r="S726" s="69">
        <v>15.2</v>
      </c>
      <c r="T726" s="69">
        <v>19.350000000000001</v>
      </c>
      <c r="U726" s="69">
        <f>T726-S726</f>
        <v>4.1500000000000021</v>
      </c>
      <c r="V726" s="69">
        <v>0</v>
      </c>
      <c r="W726" s="69">
        <v>27.68</v>
      </c>
      <c r="X726" s="69">
        <f>S726+U726+V726+W726</f>
        <v>47.03</v>
      </c>
      <c r="Y726" s="81">
        <f t="shared" si="18"/>
        <v>96.583665338645417</v>
      </c>
      <c r="Z726" s="88">
        <f>(I726-S726)/I726*100</f>
        <v>46.289752650176681</v>
      </c>
      <c r="AA726" s="90">
        <f>(J726-T726)/J726*100</f>
        <v>85.161042944785279</v>
      </c>
      <c r="AB726" s="90"/>
    </row>
    <row r="727" spans="2:28">
      <c r="B727" s="73">
        <v>43918</v>
      </c>
      <c r="C727" s="69">
        <v>10</v>
      </c>
      <c r="D727" s="96"/>
      <c r="E727" s="74">
        <v>604.08900000000006</v>
      </c>
      <c r="F727" s="88"/>
      <c r="G727" s="88"/>
      <c r="H727" s="74">
        <v>645</v>
      </c>
      <c r="I727" s="71"/>
      <c r="J727" s="69"/>
      <c r="K727" s="77"/>
      <c r="L727" s="69"/>
      <c r="M727" s="69"/>
      <c r="N727" s="69"/>
      <c r="O727" s="77">
        <v>5.65</v>
      </c>
      <c r="P727" s="34"/>
      <c r="Q727" s="71"/>
      <c r="R727" s="97">
        <v>34.5</v>
      </c>
      <c r="S727" s="69">
        <v>22.6</v>
      </c>
      <c r="T727" s="69"/>
      <c r="U727" s="69"/>
      <c r="V727" s="69"/>
      <c r="W727" s="69"/>
      <c r="X727" s="69"/>
      <c r="Y727" s="81">
        <f t="shared" si="18"/>
        <v>94.651162790697668</v>
      </c>
      <c r="Z727" s="88"/>
      <c r="AA727" s="90"/>
      <c r="AB727" s="90"/>
    </row>
    <row r="728" spans="2:28">
      <c r="B728" s="73">
        <v>43919</v>
      </c>
      <c r="C728" s="69">
        <v>10</v>
      </c>
      <c r="D728" s="96"/>
      <c r="E728" s="74">
        <v>607.30899999999997</v>
      </c>
      <c r="F728" s="88"/>
      <c r="G728" s="88"/>
      <c r="H728" s="74">
        <v>775</v>
      </c>
      <c r="I728" s="71"/>
      <c r="J728" s="69"/>
      <c r="K728" s="77"/>
      <c r="L728" s="69"/>
      <c r="M728" s="69"/>
      <c r="N728" s="69"/>
      <c r="O728" s="77">
        <v>5.5</v>
      </c>
      <c r="P728" s="34"/>
      <c r="Q728" s="71"/>
      <c r="R728" s="97">
        <v>39.299999999999997</v>
      </c>
      <c r="S728" s="69">
        <v>20</v>
      </c>
      <c r="T728" s="69"/>
      <c r="U728" s="69"/>
      <c r="V728" s="69"/>
      <c r="W728" s="69"/>
      <c r="X728" s="69"/>
      <c r="Y728" s="81">
        <f t="shared" si="18"/>
        <v>94.929032258064524</v>
      </c>
      <c r="Z728" s="88"/>
      <c r="AA728" s="90"/>
      <c r="AB728" s="90"/>
    </row>
    <row r="729" spans="2:28">
      <c r="B729" s="73">
        <v>43920</v>
      </c>
      <c r="C729" s="69">
        <v>10</v>
      </c>
      <c r="D729" s="96">
        <v>7.8</v>
      </c>
      <c r="E729" s="74">
        <v>592.87099999999998</v>
      </c>
      <c r="F729" s="88">
        <v>16.71</v>
      </c>
      <c r="G729" s="88">
        <v>67.23</v>
      </c>
      <c r="H729" s="74">
        <v>487</v>
      </c>
      <c r="I729" s="69">
        <v>29</v>
      </c>
      <c r="J729" s="69">
        <v>60.17</v>
      </c>
      <c r="K729" s="77">
        <f>J729-I729</f>
        <v>31.17</v>
      </c>
      <c r="L729" s="69">
        <v>0</v>
      </c>
      <c r="M729" s="69">
        <v>0.14000000000000001</v>
      </c>
      <c r="N729" s="69">
        <f>I729+K729+L729+M729</f>
        <v>60.31</v>
      </c>
      <c r="O729" s="77">
        <v>5.6</v>
      </c>
      <c r="P729" s="34">
        <v>0</v>
      </c>
      <c r="Q729" s="71">
        <v>6.9</v>
      </c>
      <c r="R729" s="97">
        <v>47.3</v>
      </c>
      <c r="S729" s="138">
        <v>14.4</v>
      </c>
      <c r="T729" s="69">
        <v>22.81</v>
      </c>
      <c r="U729" s="69">
        <f>T729-S729</f>
        <v>8.4099999999999984</v>
      </c>
      <c r="V729" s="69">
        <v>0</v>
      </c>
      <c r="W729" s="69">
        <v>50.51</v>
      </c>
      <c r="X729" s="69">
        <f>S729+U729+V729+W729</f>
        <v>73.319999999999993</v>
      </c>
      <c r="Y729" s="81">
        <f t="shared" si="18"/>
        <v>90.28747433264887</v>
      </c>
      <c r="Z729" s="88">
        <f>(I729-S729)/I729*100</f>
        <v>50.344827586206897</v>
      </c>
      <c r="AA729" s="90">
        <f>(J729-T729)/J729*100</f>
        <v>62.090742895130461</v>
      </c>
      <c r="AB729" s="90">
        <f>100*(1-X729/N729)</f>
        <v>-21.571878627093334</v>
      </c>
    </row>
    <row r="730" spans="2:28">
      <c r="B730" s="73">
        <v>43921</v>
      </c>
      <c r="C730" s="69">
        <v>10</v>
      </c>
      <c r="D730" s="96"/>
      <c r="E730" s="74">
        <v>635.6</v>
      </c>
      <c r="F730" s="88"/>
      <c r="G730" s="88">
        <v>122.37</v>
      </c>
      <c r="H730" s="74">
        <v>1017</v>
      </c>
      <c r="I730" s="71">
        <v>26.4</v>
      </c>
      <c r="J730" s="69"/>
      <c r="K730" s="77"/>
      <c r="L730" s="69"/>
      <c r="M730" s="69"/>
      <c r="N730" s="69"/>
      <c r="O730" s="77">
        <v>3.6</v>
      </c>
      <c r="P730" s="34"/>
      <c r="Q730" s="71"/>
      <c r="R730" s="97">
        <v>45.9</v>
      </c>
      <c r="S730" s="69">
        <v>10.4</v>
      </c>
      <c r="T730" s="69"/>
      <c r="U730" s="69"/>
      <c r="V730" s="69"/>
      <c r="W730" s="69"/>
      <c r="X730" s="69"/>
      <c r="Y730" s="81">
        <f t="shared" si="18"/>
        <v>95.486725663716825</v>
      </c>
      <c r="Z730" s="88">
        <f>(I730-S730)/I730*100</f>
        <v>60.606060606060609</v>
      </c>
      <c r="AA730" s="90"/>
      <c r="AB730" s="90"/>
    </row>
    <row r="731" spans="2:28">
      <c r="B731" s="73">
        <v>43922</v>
      </c>
      <c r="C731" s="69">
        <v>10</v>
      </c>
      <c r="D731" s="96"/>
      <c r="E731" s="74">
        <v>633.97900000000004</v>
      </c>
      <c r="F731" s="88">
        <v>24.49</v>
      </c>
      <c r="G731" s="88">
        <v>151.81</v>
      </c>
      <c r="H731" s="74">
        <v>1318</v>
      </c>
      <c r="I731" s="94">
        <v>36</v>
      </c>
      <c r="J731" s="69">
        <v>104.51</v>
      </c>
      <c r="K731" s="77">
        <f>J731-I731</f>
        <v>68.510000000000005</v>
      </c>
      <c r="L731" s="69"/>
      <c r="M731" s="69"/>
      <c r="N731" s="69"/>
      <c r="O731" s="77">
        <v>3.9000000000000004</v>
      </c>
      <c r="P731" s="34">
        <v>1.1599999999999999</v>
      </c>
      <c r="Q731" s="71">
        <v>6.8</v>
      </c>
      <c r="R731" s="97">
        <v>37.299999999999997</v>
      </c>
      <c r="S731" s="69">
        <v>11.9</v>
      </c>
      <c r="T731" s="69">
        <v>16.79</v>
      </c>
      <c r="U731" s="69">
        <f>T731-S731</f>
        <v>4.8899999999999988</v>
      </c>
      <c r="V731" s="69">
        <v>0</v>
      </c>
      <c r="W731" s="69">
        <v>33.21</v>
      </c>
      <c r="X731" s="69">
        <f>S731+U731+V731+W731</f>
        <v>50</v>
      </c>
      <c r="Y731" s="81">
        <f t="shared" si="18"/>
        <v>97.169954476479518</v>
      </c>
      <c r="Z731" s="88">
        <f>(I731-S731)/I731*100</f>
        <v>66.944444444444457</v>
      </c>
      <c r="AA731" s="90">
        <f>(J731-T731)/J731*100</f>
        <v>83.93455171753898</v>
      </c>
      <c r="AB731" s="90"/>
    </row>
    <row r="732" spans="2:28">
      <c r="B732" s="73">
        <v>43923</v>
      </c>
      <c r="C732" s="69">
        <v>10</v>
      </c>
      <c r="D732" s="77"/>
      <c r="E732" s="74">
        <v>772.29399999999998</v>
      </c>
      <c r="F732" s="77"/>
      <c r="G732" s="88">
        <v>246.77</v>
      </c>
      <c r="H732" s="74">
        <v>1781</v>
      </c>
      <c r="I732" s="94">
        <v>38.4</v>
      </c>
      <c r="J732" s="71"/>
      <c r="K732" s="77"/>
      <c r="L732" s="69">
        <v>0</v>
      </c>
      <c r="M732" s="69">
        <v>0</v>
      </c>
      <c r="N732" s="69"/>
      <c r="O732" s="77">
        <v>2.1</v>
      </c>
      <c r="P732" s="71"/>
      <c r="Q732" s="71"/>
      <c r="R732" s="139">
        <v>36.9</v>
      </c>
      <c r="S732" s="71">
        <v>15.5</v>
      </c>
      <c r="T732" s="71"/>
      <c r="U732" s="69"/>
      <c r="V732" s="71"/>
      <c r="W732" s="71"/>
      <c r="X732" s="69"/>
      <c r="Y732" s="81">
        <f t="shared" si="18"/>
        <v>97.928130263896691</v>
      </c>
      <c r="Z732" s="88">
        <f>(I732-S732)/I732*100</f>
        <v>59.635416666666664</v>
      </c>
      <c r="AA732" s="90"/>
      <c r="AB732" s="90"/>
    </row>
    <row r="733" spans="2:28">
      <c r="B733" s="73">
        <v>43924</v>
      </c>
      <c r="C733" s="69">
        <v>10</v>
      </c>
      <c r="D733" s="77"/>
      <c r="E733" s="74">
        <v>750.72900000000004</v>
      </c>
      <c r="F733" s="88">
        <v>24.55</v>
      </c>
      <c r="G733" s="74">
        <v>1768.11</v>
      </c>
      <c r="H733" s="74">
        <v>1805</v>
      </c>
      <c r="I733" s="94">
        <v>49.6</v>
      </c>
      <c r="J733" s="69">
        <v>233.49</v>
      </c>
      <c r="K733" s="77">
        <f>J733-I733</f>
        <v>183.89000000000001</v>
      </c>
      <c r="L733" s="71"/>
      <c r="M733" s="71"/>
      <c r="N733" s="69"/>
      <c r="O733" s="77">
        <v>1.95</v>
      </c>
      <c r="P733" s="69">
        <v>0.72</v>
      </c>
      <c r="Q733" s="71">
        <v>7.2</v>
      </c>
      <c r="R733" s="139">
        <v>38.4</v>
      </c>
      <c r="S733" s="71">
        <v>26.2</v>
      </c>
      <c r="T733" s="69">
        <v>40.74</v>
      </c>
      <c r="U733" s="69">
        <f>T733-S733</f>
        <v>14.540000000000003</v>
      </c>
      <c r="V733" s="69">
        <v>0.18</v>
      </c>
      <c r="W733" s="69">
        <v>30.1</v>
      </c>
      <c r="X733" s="69">
        <f>S733+U733+V733+W733</f>
        <v>71.02000000000001</v>
      </c>
      <c r="Y733" s="81">
        <f t="shared" si="18"/>
        <v>97.87257617728531</v>
      </c>
      <c r="Z733" s="88">
        <f>(I733-S733)/I733*100</f>
        <v>47.177419354838712</v>
      </c>
      <c r="AA733" s="90">
        <f>(J733-T733)/J733*100</f>
        <v>82.551715276885517</v>
      </c>
      <c r="AB733" s="90"/>
    </row>
    <row r="734" spans="2:28">
      <c r="B734" s="73">
        <v>43925</v>
      </c>
      <c r="C734" s="69">
        <v>10</v>
      </c>
      <c r="D734" s="77"/>
      <c r="E734" s="74">
        <v>853.30499999999995</v>
      </c>
      <c r="F734" s="77"/>
      <c r="G734" s="77"/>
      <c r="H734" s="74">
        <v>963</v>
      </c>
      <c r="I734" s="94"/>
      <c r="J734" s="71"/>
      <c r="K734" s="77"/>
      <c r="L734" s="71"/>
      <c r="M734" s="71"/>
      <c r="N734" s="69"/>
      <c r="O734" s="77">
        <v>3.45</v>
      </c>
      <c r="P734" s="69"/>
      <c r="Q734" s="71"/>
      <c r="R734" s="139">
        <v>46.3</v>
      </c>
      <c r="S734" s="71">
        <v>41.4</v>
      </c>
      <c r="T734" s="69"/>
      <c r="U734" s="69"/>
      <c r="V734" s="69"/>
      <c r="W734" s="69"/>
      <c r="X734" s="69"/>
      <c r="Y734" s="81">
        <f t="shared" si="18"/>
        <v>95.192107995846314</v>
      </c>
      <c r="Z734" s="88"/>
      <c r="AA734" s="90"/>
      <c r="AB734" s="90"/>
    </row>
    <row r="735" spans="2:28">
      <c r="B735" s="73">
        <v>43926</v>
      </c>
      <c r="C735" s="69">
        <v>10</v>
      </c>
      <c r="D735" s="77"/>
      <c r="E735" s="74">
        <v>1210.8</v>
      </c>
      <c r="F735" s="77"/>
      <c r="G735" s="77"/>
      <c r="H735" s="74">
        <v>1080</v>
      </c>
      <c r="I735" s="94"/>
      <c r="J735" s="71"/>
      <c r="K735" s="77"/>
      <c r="L735" s="71"/>
      <c r="M735" s="71"/>
      <c r="N735" s="69"/>
      <c r="O735" s="77">
        <v>5.6</v>
      </c>
      <c r="P735" s="69"/>
      <c r="Q735" s="71"/>
      <c r="R735" s="139">
        <v>51.6</v>
      </c>
      <c r="S735" s="71">
        <v>29.1</v>
      </c>
      <c r="T735" s="69"/>
      <c r="U735" s="69"/>
      <c r="V735" s="69"/>
      <c r="W735" s="69"/>
      <c r="X735" s="69"/>
      <c r="Y735" s="81">
        <f t="shared" ref="Y735:Y798" si="19">(H735-R735)/H735*100</f>
        <v>95.222222222222229</v>
      </c>
      <c r="Z735" s="88"/>
      <c r="AA735" s="90"/>
      <c r="AB735" s="90"/>
    </row>
    <row r="736" spans="2:28">
      <c r="B736" s="73">
        <v>43927</v>
      </c>
      <c r="C736" s="69">
        <v>10</v>
      </c>
      <c r="D736" s="77">
        <v>8.1</v>
      </c>
      <c r="E736" s="88">
        <v>668.29</v>
      </c>
      <c r="F736" s="88">
        <v>17.670000000000002</v>
      </c>
      <c r="G736" s="93">
        <v>481.44</v>
      </c>
      <c r="H736" s="74">
        <v>732</v>
      </c>
      <c r="I736" s="94">
        <v>40.4</v>
      </c>
      <c r="J736" s="69">
        <v>98.17</v>
      </c>
      <c r="K736" s="77">
        <f>J736-I736</f>
        <v>57.77</v>
      </c>
      <c r="L736" s="69">
        <v>0</v>
      </c>
      <c r="M736" s="69">
        <v>0.37</v>
      </c>
      <c r="N736" s="69">
        <f>I736+K736+L736+M736</f>
        <v>98.54</v>
      </c>
      <c r="O736" s="77">
        <v>5.95</v>
      </c>
      <c r="P736" s="69">
        <v>0</v>
      </c>
      <c r="Q736" s="71">
        <v>6.8</v>
      </c>
      <c r="R736" s="139">
        <v>43.2</v>
      </c>
      <c r="S736" s="71">
        <v>8.1999999999999993</v>
      </c>
      <c r="T736" s="69">
        <v>12.35</v>
      </c>
      <c r="U736" s="69">
        <f>T736-S736</f>
        <v>4.1500000000000004</v>
      </c>
      <c r="V736" s="69">
        <v>0</v>
      </c>
      <c r="W736" s="69">
        <v>54.1</v>
      </c>
      <c r="X736" s="69">
        <f>S736+U736+V736+W736</f>
        <v>66.45</v>
      </c>
      <c r="Y736" s="81">
        <f t="shared" si="19"/>
        <v>94.098360655737707</v>
      </c>
      <c r="Z736" s="88">
        <f>(I736-S736)/I736*100</f>
        <v>79.702970297029722</v>
      </c>
      <c r="AA736" s="90">
        <f>(J736-T736)/J736*100</f>
        <v>87.419782010797604</v>
      </c>
      <c r="AB736" s="90">
        <f>100*(1-X736/N736)</f>
        <v>32.5654556525269</v>
      </c>
    </row>
    <row r="737" spans="2:28">
      <c r="B737" s="73">
        <v>43928</v>
      </c>
      <c r="C737" s="69">
        <v>10</v>
      </c>
      <c r="D737" s="77"/>
      <c r="E737" s="88">
        <v>724.84199999999998</v>
      </c>
      <c r="F737" s="88"/>
      <c r="G737" s="88">
        <v>302.69</v>
      </c>
      <c r="H737" s="74">
        <v>646</v>
      </c>
      <c r="I737" s="94">
        <v>33.4</v>
      </c>
      <c r="J737" s="71"/>
      <c r="K737" s="77"/>
      <c r="L737" s="71"/>
      <c r="M737" s="71"/>
      <c r="N737" s="69"/>
      <c r="O737" s="77">
        <v>5.75</v>
      </c>
      <c r="P737" s="69"/>
      <c r="Q737" s="71"/>
      <c r="R737" s="139">
        <v>43.8</v>
      </c>
      <c r="S737" s="71">
        <v>2.9</v>
      </c>
      <c r="T737" s="69"/>
      <c r="U737" s="69"/>
      <c r="V737" s="69"/>
      <c r="W737" s="69"/>
      <c r="X737" s="69"/>
      <c r="Y737" s="81">
        <f t="shared" si="19"/>
        <v>93.219814241486077</v>
      </c>
      <c r="Z737" s="88">
        <f>(I737-S737)/I737*100</f>
        <v>91.317365269461078</v>
      </c>
      <c r="AA737" s="90"/>
      <c r="AB737" s="90"/>
    </row>
    <row r="738" spans="2:28">
      <c r="B738" s="73">
        <v>43929</v>
      </c>
      <c r="C738" s="69">
        <v>10</v>
      </c>
      <c r="D738" s="77"/>
      <c r="E738" s="88">
        <v>682.24900000000002</v>
      </c>
      <c r="F738" s="88"/>
      <c r="G738" s="88">
        <v>424.47</v>
      </c>
      <c r="H738" s="74">
        <v>952</v>
      </c>
      <c r="I738" s="94">
        <v>28.1</v>
      </c>
      <c r="J738" s="69">
        <v>126.66</v>
      </c>
      <c r="K738" s="77">
        <f>J738-I738</f>
        <v>98.56</v>
      </c>
      <c r="L738" s="71"/>
      <c r="M738" s="71"/>
      <c r="N738" s="69"/>
      <c r="O738" s="77">
        <v>5.95</v>
      </c>
      <c r="P738" s="69">
        <v>1.83</v>
      </c>
      <c r="Q738" s="71">
        <v>6.6</v>
      </c>
      <c r="R738" s="139">
        <v>43.5</v>
      </c>
      <c r="S738" s="71">
        <v>0.8</v>
      </c>
      <c r="T738" s="69">
        <v>4.62</v>
      </c>
      <c r="U738" s="69">
        <f>T738-S738</f>
        <v>3.8200000000000003</v>
      </c>
      <c r="V738" s="69">
        <v>0</v>
      </c>
      <c r="W738" s="69">
        <v>41.03</v>
      </c>
      <c r="X738" s="69">
        <f>S738+U738+V738+W738</f>
        <v>45.65</v>
      </c>
      <c r="Y738" s="81">
        <f t="shared" si="19"/>
        <v>95.430672268907571</v>
      </c>
      <c r="Z738" s="88">
        <f>(I738-S738)/I738*100</f>
        <v>97.15302491103202</v>
      </c>
      <c r="AA738" s="90">
        <f>(J738-T738)/J738*100</f>
        <v>96.352439602084317</v>
      </c>
      <c r="AB738" s="90"/>
    </row>
    <row r="739" spans="2:28">
      <c r="B739" s="73">
        <v>43930</v>
      </c>
      <c r="C739" s="69">
        <v>10</v>
      </c>
      <c r="D739" s="77"/>
      <c r="E739" s="88">
        <v>688.66200000000003</v>
      </c>
      <c r="F739" s="88"/>
      <c r="G739" s="88">
        <v>120.96</v>
      </c>
      <c r="H739" s="74">
        <v>728</v>
      </c>
      <c r="I739" s="94">
        <v>17.2</v>
      </c>
      <c r="J739" s="69"/>
      <c r="K739" s="77"/>
      <c r="L739" s="69">
        <v>0</v>
      </c>
      <c r="M739" s="69">
        <v>0.75</v>
      </c>
      <c r="N739" s="69"/>
      <c r="O739" s="77">
        <v>4.75</v>
      </c>
      <c r="P739" s="69"/>
      <c r="Q739" s="71"/>
      <c r="R739" s="139">
        <v>42.3</v>
      </c>
      <c r="S739" s="69">
        <v>2</v>
      </c>
      <c r="T739" s="69"/>
      <c r="U739" s="69"/>
      <c r="V739" s="69"/>
      <c r="W739" s="69"/>
      <c r="X739" s="69"/>
      <c r="Y739" s="81">
        <f t="shared" si="19"/>
        <v>94.189560439560452</v>
      </c>
      <c r="Z739" s="88">
        <f>(I739-S739)/I739*100</f>
        <v>88.372093023255815</v>
      </c>
      <c r="AA739" s="90"/>
      <c r="AB739" s="90"/>
    </row>
    <row r="740" spans="2:28">
      <c r="B740" s="73">
        <v>43931</v>
      </c>
      <c r="C740" s="69">
        <v>10</v>
      </c>
      <c r="D740" s="77"/>
      <c r="E740" s="88">
        <v>700.976</v>
      </c>
      <c r="F740" s="88"/>
      <c r="G740" s="88">
        <v>143.6</v>
      </c>
      <c r="H740" s="74">
        <v>1053</v>
      </c>
      <c r="I740" s="94">
        <v>46.8</v>
      </c>
      <c r="J740" s="69">
        <v>112.47</v>
      </c>
      <c r="K740" s="77">
        <f>J740-I740</f>
        <v>65.67</v>
      </c>
      <c r="L740" s="71"/>
      <c r="M740" s="71"/>
      <c r="N740" s="69"/>
      <c r="O740" s="77">
        <v>3.8000000000000003</v>
      </c>
      <c r="P740" s="69">
        <v>0</v>
      </c>
      <c r="Q740" s="71">
        <v>6.9</v>
      </c>
      <c r="R740" s="139">
        <v>48.2</v>
      </c>
      <c r="S740" s="71">
        <v>2.4</v>
      </c>
      <c r="T740" s="69">
        <v>6.27</v>
      </c>
      <c r="U740" s="69">
        <f>T740-S740</f>
        <v>3.8699999999999997</v>
      </c>
      <c r="V740" s="69">
        <v>0</v>
      </c>
      <c r="W740" s="69">
        <v>44.87</v>
      </c>
      <c r="X740" s="69">
        <f>S740+U740+V740+W740</f>
        <v>51.14</v>
      </c>
      <c r="Y740" s="81">
        <f t="shared" si="19"/>
        <v>95.42260208926875</v>
      </c>
      <c r="Z740" s="88">
        <f>(I740-S740)/I740*100</f>
        <v>94.871794871794876</v>
      </c>
      <c r="AA740" s="90">
        <f>(J740-T740)/J740*100</f>
        <v>94.425180048012805</v>
      </c>
      <c r="AB740" s="90"/>
    </row>
    <row r="741" spans="2:28">
      <c r="B741" s="73">
        <v>43932</v>
      </c>
      <c r="C741" s="69">
        <v>10</v>
      </c>
      <c r="D741" s="77"/>
      <c r="E741" s="88">
        <v>594.572</v>
      </c>
      <c r="F741" s="88"/>
      <c r="G741" s="88"/>
      <c r="H741" s="74">
        <v>1231</v>
      </c>
      <c r="I741" s="94"/>
      <c r="J741" s="69"/>
      <c r="K741" s="77"/>
      <c r="L741" s="71"/>
      <c r="M741" s="71"/>
      <c r="N741" s="69"/>
      <c r="O741" s="77">
        <v>4.45</v>
      </c>
      <c r="P741" s="69"/>
      <c r="Q741" s="71"/>
      <c r="R741" s="139">
        <v>49.8</v>
      </c>
      <c r="S741" s="69">
        <v>8</v>
      </c>
      <c r="T741" s="69"/>
      <c r="U741" s="69"/>
      <c r="V741" s="69"/>
      <c r="W741" s="69"/>
      <c r="X741" s="69"/>
      <c r="Y741" s="81">
        <f t="shared" si="19"/>
        <v>95.954508529650695</v>
      </c>
      <c r="Z741" s="88"/>
      <c r="AA741" s="90"/>
      <c r="AB741" s="90"/>
    </row>
    <row r="742" spans="2:28">
      <c r="B742" s="73">
        <v>43933</v>
      </c>
      <c r="C742" s="69">
        <v>10</v>
      </c>
      <c r="D742" s="77"/>
      <c r="E742" s="88">
        <v>654.40200000000004</v>
      </c>
      <c r="F742" s="88"/>
      <c r="G742" s="88"/>
      <c r="H742" s="74">
        <v>1000</v>
      </c>
      <c r="I742" s="94"/>
      <c r="J742" s="69"/>
      <c r="K742" s="77"/>
      <c r="L742" s="71"/>
      <c r="M742" s="71"/>
      <c r="N742" s="69"/>
      <c r="O742" s="77">
        <v>5.3000000000000007</v>
      </c>
      <c r="P742" s="69"/>
      <c r="Q742" s="71"/>
      <c r="R742" s="139">
        <v>45.1</v>
      </c>
      <c r="S742" s="71">
        <v>16.100000000000001</v>
      </c>
      <c r="T742" s="69"/>
      <c r="U742" s="69"/>
      <c r="V742" s="69"/>
      <c r="W742" s="69"/>
      <c r="X742" s="69"/>
      <c r="Y742" s="81">
        <f t="shared" si="19"/>
        <v>95.49</v>
      </c>
      <c r="Z742" s="88"/>
      <c r="AA742" s="90"/>
      <c r="AB742" s="90"/>
    </row>
    <row r="743" spans="2:28">
      <c r="B743" s="73">
        <v>43934</v>
      </c>
      <c r="C743" s="69">
        <v>10</v>
      </c>
      <c r="D743" s="77">
        <v>7.5</v>
      </c>
      <c r="E743" s="74">
        <v>660.048</v>
      </c>
      <c r="F743" s="88">
        <v>16.940000000000001</v>
      </c>
      <c r="G743" s="88">
        <v>143.31</v>
      </c>
      <c r="H743" s="74">
        <v>1003</v>
      </c>
      <c r="I743" s="94">
        <v>50.8</v>
      </c>
      <c r="J743" s="69">
        <v>96.03</v>
      </c>
      <c r="K743" s="77">
        <f>J743-I743</f>
        <v>45.230000000000004</v>
      </c>
      <c r="L743" s="69">
        <v>0</v>
      </c>
      <c r="M743" s="69">
        <v>0.11</v>
      </c>
      <c r="N743" s="69">
        <f>I743+K743+L743+M743</f>
        <v>96.14</v>
      </c>
      <c r="O743" s="96">
        <v>5.75</v>
      </c>
      <c r="P743" s="69">
        <v>0</v>
      </c>
      <c r="Q743" s="71">
        <v>7.1</v>
      </c>
      <c r="R743" s="139">
        <v>43.4</v>
      </c>
      <c r="S743" s="71">
        <v>22.3</v>
      </c>
      <c r="T743" s="69">
        <v>39.25</v>
      </c>
      <c r="U743" s="69">
        <f>T743-S743</f>
        <v>16.95</v>
      </c>
      <c r="V743" s="69">
        <v>0</v>
      </c>
      <c r="W743" s="69">
        <v>24.06</v>
      </c>
      <c r="X743" s="69">
        <f>S743+U743+V743+W743</f>
        <v>63.31</v>
      </c>
      <c r="Y743" s="81">
        <f t="shared" si="19"/>
        <v>95.672981056829514</v>
      </c>
      <c r="Z743" s="88">
        <f>(I743-S743)/I743*100</f>
        <v>56.102362204724407</v>
      </c>
      <c r="AA743" s="90">
        <f>(J743-T743)/J743*100</f>
        <v>59.127356034572529</v>
      </c>
      <c r="AB743" s="90">
        <f>100*(1-X743/N743)</f>
        <v>34.148117328895353</v>
      </c>
    </row>
    <row r="744" spans="2:28">
      <c r="B744" s="73">
        <v>43935</v>
      </c>
      <c r="C744" s="69">
        <v>10</v>
      </c>
      <c r="D744" s="77"/>
      <c r="E744" s="74">
        <v>807.44899999999996</v>
      </c>
      <c r="F744" s="88"/>
      <c r="G744" s="88">
        <v>47.44</v>
      </c>
      <c r="H744" s="74">
        <v>953</v>
      </c>
      <c r="I744" s="94">
        <v>30.6</v>
      </c>
      <c r="J744" s="69"/>
      <c r="K744" s="77"/>
      <c r="L744" s="71"/>
      <c r="M744" s="69"/>
      <c r="N744" s="69"/>
      <c r="O744" s="96">
        <v>5.4</v>
      </c>
      <c r="P744" s="69"/>
      <c r="Q744" s="71"/>
      <c r="R744" s="139">
        <v>36.5</v>
      </c>
      <c r="S744" s="71">
        <v>25.7</v>
      </c>
      <c r="T744" s="69"/>
      <c r="U744" s="69"/>
      <c r="V744" s="69"/>
      <c r="W744" s="69"/>
      <c r="X744" s="69"/>
      <c r="Y744" s="81">
        <f t="shared" si="19"/>
        <v>96.169989506820571</v>
      </c>
      <c r="Z744" s="88">
        <f>(I744-S744)/I744*100</f>
        <v>16.013071895424844</v>
      </c>
      <c r="AA744" s="90"/>
      <c r="AB744" s="90"/>
    </row>
    <row r="745" spans="2:28">
      <c r="B745" s="73">
        <v>43936</v>
      </c>
      <c r="C745" s="69">
        <v>10</v>
      </c>
      <c r="D745" s="77"/>
      <c r="E745" s="74">
        <v>1410.78</v>
      </c>
      <c r="F745" s="88">
        <v>13.87</v>
      </c>
      <c r="G745" s="88">
        <v>43.61</v>
      </c>
      <c r="H745" s="33">
        <v>1265</v>
      </c>
      <c r="I745" s="94">
        <v>32.5</v>
      </c>
      <c r="J745" s="34">
        <v>67.64</v>
      </c>
      <c r="K745" s="77">
        <f>J745-I745</f>
        <v>35.14</v>
      </c>
      <c r="L745" s="71"/>
      <c r="M745" s="69"/>
      <c r="N745" s="69"/>
      <c r="O745" s="96">
        <v>3.2</v>
      </c>
      <c r="P745" s="69">
        <v>1.35</v>
      </c>
      <c r="Q745" s="71">
        <v>7.2</v>
      </c>
      <c r="R745" s="139">
        <v>34.6</v>
      </c>
      <c r="S745" s="71">
        <v>26.8</v>
      </c>
      <c r="T745" s="69">
        <v>42.24</v>
      </c>
      <c r="U745" s="69">
        <f>T745-S745</f>
        <v>15.440000000000001</v>
      </c>
      <c r="V745" s="69">
        <v>0</v>
      </c>
      <c r="W745" s="69">
        <v>6.56</v>
      </c>
      <c r="X745" s="69">
        <f>S745+U745+V745+W745</f>
        <v>48.800000000000004</v>
      </c>
      <c r="Y745" s="81">
        <f t="shared" si="19"/>
        <v>97.264822134387359</v>
      </c>
      <c r="Z745" s="88">
        <f>(I745-S745)/I745*100</f>
        <v>17.538461538461537</v>
      </c>
      <c r="AA745" s="90">
        <f>(J745-T745)/J745*100</f>
        <v>37.551744529863981</v>
      </c>
      <c r="AB745" s="90"/>
    </row>
    <row r="746" spans="2:28">
      <c r="B746" s="73">
        <v>43937</v>
      </c>
      <c r="C746" s="69">
        <v>10</v>
      </c>
      <c r="D746" s="99"/>
      <c r="E746" s="74">
        <v>1591.59</v>
      </c>
      <c r="F746" s="88"/>
      <c r="G746" s="93">
        <v>434.99</v>
      </c>
      <c r="H746" s="33">
        <v>1124</v>
      </c>
      <c r="I746" s="94">
        <v>30.7</v>
      </c>
      <c r="J746" s="34"/>
      <c r="K746" s="77"/>
      <c r="L746" s="69">
        <v>0</v>
      </c>
      <c r="M746" s="69">
        <v>0.06</v>
      </c>
      <c r="N746" s="69"/>
      <c r="O746" s="96">
        <v>4.25</v>
      </c>
      <c r="P746" s="69"/>
      <c r="Q746" s="87"/>
      <c r="R746" s="89">
        <v>36.799999999999997</v>
      </c>
      <c r="S746" s="87">
        <v>25.2</v>
      </c>
      <c r="T746" s="69"/>
      <c r="U746" s="69"/>
      <c r="V746" s="69"/>
      <c r="W746" s="69"/>
      <c r="X746" s="69"/>
      <c r="Y746" s="81">
        <f t="shared" si="19"/>
        <v>96.725978647686844</v>
      </c>
      <c r="Z746" s="88">
        <f>(I746-S746)/I746*100</f>
        <v>17.915309446254071</v>
      </c>
      <c r="AA746" s="90"/>
      <c r="AB746" s="90"/>
    </row>
    <row r="747" spans="2:28">
      <c r="B747" s="73">
        <v>43938</v>
      </c>
      <c r="C747" s="69">
        <v>10</v>
      </c>
      <c r="D747" s="99"/>
      <c r="E747" s="74">
        <v>2010.11</v>
      </c>
      <c r="F747" s="88">
        <v>10.44</v>
      </c>
      <c r="G747" s="93">
        <v>140.5</v>
      </c>
      <c r="H747" s="33">
        <v>1009</v>
      </c>
      <c r="I747" s="94">
        <v>25.4</v>
      </c>
      <c r="J747" s="34">
        <v>60.85</v>
      </c>
      <c r="K747" s="77">
        <f>J747-I747</f>
        <v>35.450000000000003</v>
      </c>
      <c r="L747" s="87"/>
      <c r="M747" s="87"/>
      <c r="N747" s="69"/>
      <c r="O747" s="96">
        <v>5.45</v>
      </c>
      <c r="P747" s="69">
        <v>0.9</v>
      </c>
      <c r="Q747" s="87">
        <v>7.3</v>
      </c>
      <c r="R747" s="89">
        <v>36.9</v>
      </c>
      <c r="S747" s="87">
        <v>18.7</v>
      </c>
      <c r="T747" s="69">
        <v>34.770000000000003</v>
      </c>
      <c r="U747" s="69">
        <f>T747-S747</f>
        <v>16.070000000000004</v>
      </c>
      <c r="V747" s="69">
        <v>0.13</v>
      </c>
      <c r="W747" s="69">
        <v>14</v>
      </c>
      <c r="X747" s="69">
        <f>S747+U747+V747+W747</f>
        <v>48.900000000000006</v>
      </c>
      <c r="Y747" s="81">
        <f t="shared" si="19"/>
        <v>96.342913776015862</v>
      </c>
      <c r="Z747" s="88">
        <f>(I747-S747)/I747*100</f>
        <v>26.377952755905511</v>
      </c>
      <c r="AA747" s="90">
        <f>(J747-T747)/J747*100</f>
        <v>42.859490550534098</v>
      </c>
      <c r="AB747" s="90"/>
    </row>
    <row r="748" spans="2:28">
      <c r="B748" s="73">
        <v>43939</v>
      </c>
      <c r="C748" s="69">
        <v>10</v>
      </c>
      <c r="D748" s="99"/>
      <c r="E748" s="140">
        <v>2426.4</v>
      </c>
      <c r="F748" s="88"/>
      <c r="G748" s="99"/>
      <c r="H748" s="33">
        <v>841</v>
      </c>
      <c r="I748" s="94"/>
      <c r="J748" s="34"/>
      <c r="K748" s="77"/>
      <c r="L748" s="87"/>
      <c r="M748" s="87"/>
      <c r="N748" s="69"/>
      <c r="O748" s="96">
        <v>5.4499999999999993</v>
      </c>
      <c r="P748" s="69"/>
      <c r="Q748" s="87"/>
      <c r="R748" s="89">
        <v>45.1</v>
      </c>
      <c r="S748" s="87">
        <v>9.3000000000000007</v>
      </c>
      <c r="T748" s="69"/>
      <c r="U748" s="69"/>
      <c r="V748" s="69"/>
      <c r="W748" s="69"/>
      <c r="X748" s="69"/>
      <c r="Y748" s="81">
        <f t="shared" si="19"/>
        <v>94.637336504161709</v>
      </c>
      <c r="Z748" s="88"/>
      <c r="AA748" s="90"/>
      <c r="AB748" s="90"/>
    </row>
    <row r="749" spans="2:28">
      <c r="B749" s="73">
        <v>43940</v>
      </c>
      <c r="C749" s="69">
        <v>10</v>
      </c>
      <c r="D749" s="99"/>
      <c r="E749" s="140">
        <v>2593.7800000000002</v>
      </c>
      <c r="F749" s="88"/>
      <c r="G749" s="99"/>
      <c r="H749" s="33">
        <v>835</v>
      </c>
      <c r="I749" s="94"/>
      <c r="J749" s="34"/>
      <c r="K749" s="77"/>
      <c r="L749" s="87"/>
      <c r="M749" s="87"/>
      <c r="N749" s="69"/>
      <c r="O749" s="96">
        <v>5.4499999999999993</v>
      </c>
      <c r="P749" s="69"/>
      <c r="Q749" s="87"/>
      <c r="R749" s="89">
        <v>51</v>
      </c>
      <c r="S749" s="87">
        <v>1.1000000000000001</v>
      </c>
      <c r="T749" s="69"/>
      <c r="U749" s="69"/>
      <c r="V749" s="69"/>
      <c r="W749" s="69"/>
      <c r="X749" s="69"/>
      <c r="Y749" s="81">
        <f t="shared" si="19"/>
        <v>93.892215568862284</v>
      </c>
      <c r="Z749" s="88"/>
      <c r="AA749" s="90"/>
      <c r="AB749" s="90"/>
    </row>
    <row r="750" spans="2:28">
      <c r="B750" s="73">
        <v>43941</v>
      </c>
      <c r="C750" s="69">
        <v>10</v>
      </c>
      <c r="D750" s="77">
        <v>7.2</v>
      </c>
      <c r="E750" s="74">
        <v>2648.84</v>
      </c>
      <c r="F750" s="88">
        <v>4.63</v>
      </c>
      <c r="G750" s="93">
        <v>22.01</v>
      </c>
      <c r="H750" s="74">
        <v>789</v>
      </c>
      <c r="I750" s="94">
        <v>16.100000000000001</v>
      </c>
      <c r="J750" s="34">
        <v>35.86</v>
      </c>
      <c r="K750" s="77">
        <f>J750-I750</f>
        <v>19.759999999999998</v>
      </c>
      <c r="L750" s="69">
        <v>0</v>
      </c>
      <c r="M750" s="69">
        <v>0.11</v>
      </c>
      <c r="N750" s="69">
        <f>I750+K750+L750+M750</f>
        <v>35.97</v>
      </c>
      <c r="O750" s="96">
        <v>4.95</v>
      </c>
      <c r="P750" s="69">
        <v>0</v>
      </c>
      <c r="Q750" s="87">
        <v>7.3</v>
      </c>
      <c r="R750" s="89">
        <v>34.5</v>
      </c>
      <c r="S750" s="87">
        <v>0.2</v>
      </c>
      <c r="T750" s="69">
        <v>1.9</v>
      </c>
      <c r="U750" s="69">
        <f>T750-S750</f>
        <v>1.7</v>
      </c>
      <c r="V750" s="69">
        <v>0</v>
      </c>
      <c r="W750" s="69">
        <v>27.02</v>
      </c>
      <c r="X750" s="69">
        <f>S750+U750+V750+W750</f>
        <v>28.919999999999998</v>
      </c>
      <c r="Y750" s="81">
        <f t="shared" si="19"/>
        <v>95.627376425855516</v>
      </c>
      <c r="Z750" s="88">
        <f>(I750-S750)/I750*100</f>
        <v>98.757763975155285</v>
      </c>
      <c r="AA750" s="90">
        <f>(J750-T750)/J750*100</f>
        <v>94.701617401003915</v>
      </c>
      <c r="AB750" s="90">
        <f>100*(1-X750/N750)</f>
        <v>19.599666388657223</v>
      </c>
    </row>
    <row r="751" spans="2:28">
      <c r="B751" s="73">
        <v>43942</v>
      </c>
      <c r="C751" s="69">
        <v>10</v>
      </c>
      <c r="D751" s="99"/>
      <c r="E751" s="33">
        <v>2578.54</v>
      </c>
      <c r="F751" s="88"/>
      <c r="G751" s="93">
        <v>21.89</v>
      </c>
      <c r="H751" s="33">
        <v>557</v>
      </c>
      <c r="I751" s="94">
        <v>16.600000000000001</v>
      </c>
      <c r="J751" s="34"/>
      <c r="K751" s="77"/>
      <c r="L751" s="87"/>
      <c r="M751" s="87"/>
      <c r="N751" s="69"/>
      <c r="O751" s="77">
        <v>5.5500000000000007</v>
      </c>
      <c r="P751" s="69"/>
      <c r="Q751" s="87"/>
      <c r="R751" s="89">
        <v>39</v>
      </c>
      <c r="S751" s="87">
        <v>0.2</v>
      </c>
      <c r="T751" s="69"/>
      <c r="U751" s="69"/>
      <c r="V751" s="69"/>
      <c r="W751" s="69"/>
      <c r="X751" s="69"/>
      <c r="Y751" s="81">
        <f t="shared" si="19"/>
        <v>92.998204667863561</v>
      </c>
      <c r="Z751" s="88">
        <f>(I751-S751)/I751*100</f>
        <v>98.795180722891573</v>
      </c>
      <c r="AA751" s="90"/>
      <c r="AB751" s="90"/>
    </row>
    <row r="752" spans="2:28">
      <c r="B752" s="73">
        <v>43943</v>
      </c>
      <c r="C752" s="69">
        <v>10</v>
      </c>
      <c r="D752" s="99"/>
      <c r="E752" s="33">
        <v>2608.37</v>
      </c>
      <c r="F752" s="88">
        <v>7.07</v>
      </c>
      <c r="G752" s="93">
        <v>133.41</v>
      </c>
      <c r="H752" s="33">
        <v>705</v>
      </c>
      <c r="I752" s="65">
        <v>18.8</v>
      </c>
      <c r="J752" s="94">
        <v>43.73</v>
      </c>
      <c r="K752" s="77">
        <f>J752-I752</f>
        <v>24.929999999999996</v>
      </c>
      <c r="L752" s="69">
        <v>0</v>
      </c>
      <c r="M752" s="69">
        <v>0.11</v>
      </c>
      <c r="N752" s="69"/>
      <c r="O752" s="77">
        <v>4.5</v>
      </c>
      <c r="P752" s="69">
        <v>1.01</v>
      </c>
      <c r="Q752" s="87">
        <v>7.3</v>
      </c>
      <c r="R752" s="89">
        <v>38.6</v>
      </c>
      <c r="S752" s="87">
        <v>0.2</v>
      </c>
      <c r="T752" s="69">
        <v>2.61</v>
      </c>
      <c r="U752" s="69">
        <f>T752-S752</f>
        <v>2.4099999999999997</v>
      </c>
      <c r="V752" s="69">
        <v>0</v>
      </c>
      <c r="W752" s="69">
        <v>21.91</v>
      </c>
      <c r="X752" s="69">
        <f>S752+U752+V752+W752</f>
        <v>24.52</v>
      </c>
      <c r="Y752" s="81">
        <f t="shared" si="19"/>
        <v>94.524822695035454</v>
      </c>
      <c r="Z752" s="88">
        <f>(I752-S752)/I752*100</f>
        <v>98.936170212765958</v>
      </c>
      <c r="AA752" s="90">
        <f>(J752-T752)/J752*100</f>
        <v>94.031557283329519</v>
      </c>
      <c r="AB752" s="90"/>
    </row>
    <row r="753" spans="2:28">
      <c r="B753" s="73">
        <v>43944</v>
      </c>
      <c r="C753" s="69">
        <v>10</v>
      </c>
      <c r="D753" s="99"/>
      <c r="E753" s="33">
        <v>2457.17</v>
      </c>
      <c r="F753" s="88"/>
      <c r="G753" s="93">
        <v>51.62</v>
      </c>
      <c r="H753" s="33">
        <v>835</v>
      </c>
      <c r="I753" s="94">
        <v>22.4</v>
      </c>
      <c r="J753" s="34"/>
      <c r="K753" s="77"/>
      <c r="L753" s="69"/>
      <c r="M753" s="69"/>
      <c r="N753" s="69"/>
      <c r="O753" s="77">
        <v>3.4</v>
      </c>
      <c r="P753" s="69"/>
      <c r="Q753" s="87"/>
      <c r="R753" s="89">
        <v>37.6</v>
      </c>
      <c r="S753" s="87">
        <v>0.3</v>
      </c>
      <c r="T753" s="69"/>
      <c r="U753" s="69"/>
      <c r="V753" s="69"/>
      <c r="W753" s="69"/>
      <c r="X753" s="69"/>
      <c r="Y753" s="81">
        <f t="shared" si="19"/>
        <v>95.497005988023957</v>
      </c>
      <c r="Z753" s="88">
        <f>(I753-S753)/I753*100</f>
        <v>98.660714285714278</v>
      </c>
      <c r="AA753" s="90"/>
      <c r="AB753" s="90"/>
    </row>
    <row r="754" spans="2:28">
      <c r="B754" s="73">
        <v>43945</v>
      </c>
      <c r="C754" s="69">
        <v>10</v>
      </c>
      <c r="D754" s="99"/>
      <c r="E754" s="33">
        <v>2247.31</v>
      </c>
      <c r="F754" s="88">
        <v>12.28</v>
      </c>
      <c r="G754" s="88">
        <v>27.62</v>
      </c>
      <c r="H754" s="33">
        <v>1177</v>
      </c>
      <c r="I754" s="94">
        <v>79</v>
      </c>
      <c r="J754" s="34">
        <v>95.37</v>
      </c>
      <c r="K754" s="77">
        <f>J754-I754</f>
        <v>16.370000000000005</v>
      </c>
      <c r="L754" s="69">
        <v>0</v>
      </c>
      <c r="M754" s="69">
        <v>7.0000000000000007E-2</v>
      </c>
      <c r="N754" s="69"/>
      <c r="O754" s="77">
        <v>3.3499999999999996</v>
      </c>
      <c r="P754" s="69">
        <v>0.79</v>
      </c>
      <c r="Q754" s="69">
        <v>7</v>
      </c>
      <c r="R754" s="89">
        <v>34</v>
      </c>
      <c r="S754" s="87">
        <v>10.3</v>
      </c>
      <c r="T754" s="69">
        <v>16.84</v>
      </c>
      <c r="U754" s="69">
        <f>T754-S754</f>
        <v>6.5399999999999991</v>
      </c>
      <c r="V754" s="69">
        <v>0</v>
      </c>
      <c r="W754" s="69">
        <v>37.5</v>
      </c>
      <c r="X754" s="69">
        <f>S754+U754+V754+W754</f>
        <v>54.34</v>
      </c>
      <c r="Y754" s="81">
        <f t="shared" si="19"/>
        <v>97.111299915038231</v>
      </c>
      <c r="Z754" s="88">
        <f>(I754-S754)/I754*100</f>
        <v>86.962025316455708</v>
      </c>
      <c r="AA754" s="90">
        <f>(J754-T754)/J754*100</f>
        <v>82.34245569885708</v>
      </c>
      <c r="AB754" s="90"/>
    </row>
    <row r="755" spans="2:28">
      <c r="B755" s="73">
        <v>43946</v>
      </c>
      <c r="C755" s="69">
        <v>10</v>
      </c>
      <c r="D755" s="99"/>
      <c r="E755" s="33">
        <v>2093.84</v>
      </c>
      <c r="F755" s="88"/>
      <c r="G755" s="88"/>
      <c r="H755" s="33">
        <v>1353</v>
      </c>
      <c r="I755" s="94"/>
      <c r="J755" s="34"/>
      <c r="K755" s="77"/>
      <c r="L755" s="87"/>
      <c r="M755" s="87"/>
      <c r="N755" s="69"/>
      <c r="O755" s="77">
        <v>5.45</v>
      </c>
      <c r="P755" s="69"/>
      <c r="Q755" s="87"/>
      <c r="R755" s="89">
        <v>34.200000000000003</v>
      </c>
      <c r="S755" s="87">
        <v>9.6</v>
      </c>
      <c r="T755" s="69"/>
      <c r="U755" s="69"/>
      <c r="V755" s="69"/>
      <c r="W755" s="69"/>
      <c r="X755" s="69"/>
      <c r="Y755" s="81">
        <f t="shared" si="19"/>
        <v>97.472283813747225</v>
      </c>
      <c r="Z755" s="88"/>
      <c r="AA755" s="90"/>
      <c r="AB755" s="90"/>
    </row>
    <row r="756" spans="2:28">
      <c r="B756" s="73">
        <v>43947</v>
      </c>
      <c r="C756" s="69">
        <v>10</v>
      </c>
      <c r="D756" s="99"/>
      <c r="E756" s="33">
        <v>2069.0300000000002</v>
      </c>
      <c r="F756" s="88"/>
      <c r="G756" s="88"/>
      <c r="H756" s="33">
        <v>1068</v>
      </c>
      <c r="I756" s="94"/>
      <c r="J756" s="34"/>
      <c r="K756" s="77"/>
      <c r="L756" s="87"/>
      <c r="M756" s="87"/>
      <c r="N756" s="69"/>
      <c r="O756" s="77">
        <v>5.8000000000000007</v>
      </c>
      <c r="P756" s="69"/>
      <c r="Q756" s="87"/>
      <c r="R756" s="89">
        <v>33.200000000000003</v>
      </c>
      <c r="S756" s="87">
        <v>7.4</v>
      </c>
      <c r="T756" s="69"/>
      <c r="U756" s="69"/>
      <c r="V756" s="69"/>
      <c r="W756" s="69"/>
      <c r="X756" s="69"/>
      <c r="Y756" s="81">
        <f t="shared" si="19"/>
        <v>96.891385767790268</v>
      </c>
      <c r="Z756" s="88"/>
      <c r="AA756" s="90"/>
      <c r="AB756" s="90"/>
    </row>
    <row r="757" spans="2:28">
      <c r="B757" s="73">
        <v>43948</v>
      </c>
      <c r="C757" s="69">
        <v>10</v>
      </c>
      <c r="D757" s="77">
        <v>7.6</v>
      </c>
      <c r="E757" s="33">
        <v>1904.58</v>
      </c>
      <c r="F757" s="88">
        <v>3.61</v>
      </c>
      <c r="G757" s="88">
        <v>16.32</v>
      </c>
      <c r="H757" s="33">
        <v>453</v>
      </c>
      <c r="I757" s="94">
        <v>18.3</v>
      </c>
      <c r="J757" s="34">
        <v>36.42</v>
      </c>
      <c r="K757" s="77">
        <f>J757-I757</f>
        <v>18.12</v>
      </c>
      <c r="L757" s="141">
        <v>0</v>
      </c>
      <c r="M757" s="87">
        <v>0.2</v>
      </c>
      <c r="N757" s="69">
        <f>I757+K757+L757+M757</f>
        <v>36.620000000000005</v>
      </c>
      <c r="O757" s="77">
        <v>5.8</v>
      </c>
      <c r="P757" s="69">
        <v>1.07</v>
      </c>
      <c r="Q757" s="87">
        <v>6.5</v>
      </c>
      <c r="R757" s="89">
        <v>26.9</v>
      </c>
      <c r="S757" s="69">
        <v>1</v>
      </c>
      <c r="T757" s="69">
        <v>4.5999999999999996</v>
      </c>
      <c r="U757" s="69">
        <f>T757-S757</f>
        <v>3.5999999999999996</v>
      </c>
      <c r="V757" s="69">
        <v>0</v>
      </c>
      <c r="W757" s="69">
        <v>40.06</v>
      </c>
      <c r="X757" s="69">
        <f>S757+U757+V757+W757</f>
        <v>44.660000000000004</v>
      </c>
      <c r="Y757" s="81">
        <f t="shared" si="19"/>
        <v>94.061810154525389</v>
      </c>
      <c r="Z757" s="88">
        <f>(I757-S757)/I757*100</f>
        <v>94.535519125683066</v>
      </c>
      <c r="AA757" s="90">
        <f>(J757-T757)/J757*100</f>
        <v>87.369577155409118</v>
      </c>
      <c r="AB757" s="90">
        <f>100*(1-X757/N757)</f>
        <v>-21.955215729109767</v>
      </c>
    </row>
    <row r="758" spans="2:28">
      <c r="B758" s="73">
        <v>43949</v>
      </c>
      <c r="C758" s="69">
        <v>10</v>
      </c>
      <c r="D758" s="99"/>
      <c r="E758" s="74">
        <v>2008.31</v>
      </c>
      <c r="F758" s="88"/>
      <c r="G758" s="88">
        <v>31.55</v>
      </c>
      <c r="H758" s="33">
        <v>555</v>
      </c>
      <c r="I758" s="94">
        <v>15.2</v>
      </c>
      <c r="J758" s="34"/>
      <c r="K758" s="77"/>
      <c r="L758" s="87"/>
      <c r="M758" s="87"/>
      <c r="N758" s="69"/>
      <c r="O758" s="96">
        <v>4.95</v>
      </c>
      <c r="P758" s="69"/>
      <c r="Q758" s="87"/>
      <c r="R758" s="89">
        <v>23.8</v>
      </c>
      <c r="S758" s="87">
        <v>0.5</v>
      </c>
      <c r="T758" s="69"/>
      <c r="U758" s="69"/>
      <c r="V758" s="69"/>
      <c r="W758" s="69"/>
      <c r="X758" s="69"/>
      <c r="Y758" s="81">
        <f t="shared" si="19"/>
        <v>95.711711711711729</v>
      </c>
      <c r="Z758" s="88">
        <f>(I758-S758)/I758*100</f>
        <v>96.710526315789465</v>
      </c>
      <c r="AA758" s="90"/>
      <c r="AB758" s="90"/>
    </row>
    <row r="759" spans="2:28">
      <c r="B759" s="73">
        <v>43950</v>
      </c>
      <c r="C759" s="69">
        <v>10</v>
      </c>
      <c r="D759" s="99"/>
      <c r="E759" s="74">
        <v>1901.67</v>
      </c>
      <c r="F759" s="88">
        <v>21.38</v>
      </c>
      <c r="G759" s="88">
        <v>166.2</v>
      </c>
      <c r="H759" s="74">
        <v>457</v>
      </c>
      <c r="I759" s="94">
        <v>22.1</v>
      </c>
      <c r="J759" s="34">
        <v>46.72</v>
      </c>
      <c r="K759" s="77">
        <f>J759-I759</f>
        <v>24.619999999999997</v>
      </c>
      <c r="L759" s="87"/>
      <c r="M759" s="87"/>
      <c r="N759" s="69"/>
      <c r="O759" s="96">
        <v>4.7</v>
      </c>
      <c r="P759" s="69">
        <v>0.71</v>
      </c>
      <c r="Q759" s="34">
        <v>9</v>
      </c>
      <c r="R759" s="89">
        <v>34.5</v>
      </c>
      <c r="S759" s="87">
        <v>0.6</v>
      </c>
      <c r="T759" s="69">
        <v>2.65</v>
      </c>
      <c r="U759" s="69">
        <f>T759-S759</f>
        <v>2.0499999999999998</v>
      </c>
      <c r="V759" s="69">
        <v>0</v>
      </c>
      <c r="W759" s="69">
        <v>20.37</v>
      </c>
      <c r="X759" s="69">
        <f>S759+U759+V759+W759</f>
        <v>23.02</v>
      </c>
      <c r="Y759" s="81">
        <f t="shared" si="19"/>
        <v>92.45076586433261</v>
      </c>
      <c r="Z759" s="88">
        <f>(I759-S759)/I759*100</f>
        <v>97.285067873303163</v>
      </c>
      <c r="AA759" s="90">
        <f>(J759-T759)/J759*100</f>
        <v>94.327910958904113</v>
      </c>
      <c r="AB759" s="90"/>
    </row>
    <row r="760" spans="2:28">
      <c r="B760" s="73">
        <v>43951</v>
      </c>
      <c r="C760" s="69">
        <v>10</v>
      </c>
      <c r="D760" s="99"/>
      <c r="E760" s="33">
        <v>1976.73</v>
      </c>
      <c r="F760" s="88"/>
      <c r="G760" s="88">
        <v>229.84</v>
      </c>
      <c r="H760" s="74">
        <v>472</v>
      </c>
      <c r="I760" s="94">
        <v>25.1</v>
      </c>
      <c r="J760" s="34"/>
      <c r="K760" s="77"/>
      <c r="L760" s="34">
        <v>0</v>
      </c>
      <c r="M760" s="34">
        <v>0.06</v>
      </c>
      <c r="N760" s="69"/>
      <c r="O760" s="77">
        <v>3.65</v>
      </c>
      <c r="P760" s="69"/>
      <c r="Q760" s="87"/>
      <c r="R760" s="89">
        <v>34.799999999999997</v>
      </c>
      <c r="S760" s="87">
        <v>0.8</v>
      </c>
      <c r="T760" s="69"/>
      <c r="U760" s="69"/>
      <c r="V760" s="69"/>
      <c r="W760" s="69"/>
      <c r="X760" s="69"/>
      <c r="Y760" s="81">
        <f t="shared" si="19"/>
        <v>92.627118644067792</v>
      </c>
      <c r="Z760" s="88">
        <f>(I760-S760)/I760*100</f>
        <v>96.812749003984067</v>
      </c>
      <c r="AA760" s="90"/>
      <c r="AB760" s="90"/>
    </row>
    <row r="761" spans="2:28">
      <c r="B761" s="73">
        <v>43952</v>
      </c>
      <c r="C761" s="69">
        <v>10</v>
      </c>
      <c r="D761" s="99"/>
      <c r="E761" s="33">
        <v>1831.56</v>
      </c>
      <c r="F761" s="88">
        <v>21.78</v>
      </c>
      <c r="G761" s="88">
        <v>121.81</v>
      </c>
      <c r="H761" s="74">
        <v>725</v>
      </c>
      <c r="I761" s="94">
        <v>26.4</v>
      </c>
      <c r="J761" s="34">
        <v>60.17</v>
      </c>
      <c r="K761" s="77">
        <f>J761-I761</f>
        <v>33.770000000000003</v>
      </c>
      <c r="L761" s="87"/>
      <c r="M761" s="87"/>
      <c r="N761" s="69"/>
      <c r="O761" s="77">
        <v>4.45</v>
      </c>
      <c r="P761" s="69">
        <v>0</v>
      </c>
      <c r="Q761" s="87">
        <v>7.9</v>
      </c>
      <c r="R761" s="89">
        <v>24.6</v>
      </c>
      <c r="S761" s="87">
        <v>0.9</v>
      </c>
      <c r="T761" s="69">
        <v>3.39</v>
      </c>
      <c r="U761" s="69">
        <f>T761-S761</f>
        <v>2.4900000000000002</v>
      </c>
      <c r="V761" s="69">
        <v>0</v>
      </c>
      <c r="W761" s="69">
        <v>24.98</v>
      </c>
      <c r="X761" s="69">
        <f>S761+U761+V761+W761</f>
        <v>28.37</v>
      </c>
      <c r="Y761" s="81">
        <f t="shared" si="19"/>
        <v>96.606896551724134</v>
      </c>
      <c r="Z761" s="88">
        <f>(I761-S761)/I761*100</f>
        <v>96.590909090909093</v>
      </c>
      <c r="AA761" s="90">
        <f>(J761-T761)/J761*100</f>
        <v>94.365963104537144</v>
      </c>
      <c r="AB761" s="90"/>
    </row>
    <row r="762" spans="2:28">
      <c r="B762" s="73">
        <v>43953</v>
      </c>
      <c r="C762" s="69">
        <v>10</v>
      </c>
      <c r="D762" s="99"/>
      <c r="E762" s="33">
        <v>1794.21</v>
      </c>
      <c r="F762" s="99"/>
      <c r="G762" s="99"/>
      <c r="H762" s="74">
        <v>811</v>
      </c>
      <c r="I762" s="87"/>
      <c r="J762" s="87"/>
      <c r="K762" s="77"/>
      <c r="L762" s="87"/>
      <c r="M762" s="87"/>
      <c r="N762" s="69"/>
      <c r="O762" s="77">
        <v>3.85</v>
      </c>
      <c r="P762" s="87"/>
      <c r="Q762" s="87"/>
      <c r="R762" s="134">
        <v>26.9</v>
      </c>
      <c r="S762" s="87">
        <v>0.4</v>
      </c>
      <c r="T762" s="87"/>
      <c r="U762" s="69"/>
      <c r="V762" s="87"/>
      <c r="W762" s="87"/>
      <c r="X762" s="69"/>
      <c r="Y762" s="81">
        <f t="shared" si="19"/>
        <v>96.683107274969174</v>
      </c>
      <c r="Z762" s="88"/>
      <c r="AA762" s="90"/>
      <c r="AB762" s="90"/>
    </row>
    <row r="763" spans="2:28">
      <c r="B763" s="73">
        <v>43954</v>
      </c>
      <c r="C763" s="69">
        <v>10</v>
      </c>
      <c r="D763" s="99"/>
      <c r="E763" s="33">
        <v>1695.85</v>
      </c>
      <c r="F763" s="99"/>
      <c r="G763" s="99"/>
      <c r="H763" s="74">
        <v>863</v>
      </c>
      <c r="I763" s="87"/>
      <c r="J763" s="87"/>
      <c r="K763" s="77"/>
      <c r="L763" s="87"/>
      <c r="M763" s="87"/>
      <c r="N763" s="69"/>
      <c r="O763" s="77">
        <v>3.9</v>
      </c>
      <c r="P763" s="87"/>
      <c r="Q763" s="87"/>
      <c r="R763" s="134">
        <v>34.4</v>
      </c>
      <c r="S763" s="87">
        <v>0.6</v>
      </c>
      <c r="T763" s="87"/>
      <c r="U763" s="69"/>
      <c r="V763" s="87"/>
      <c r="W763" s="87"/>
      <c r="X763" s="69"/>
      <c r="Y763" s="81">
        <f t="shared" si="19"/>
        <v>96.013904982618769</v>
      </c>
      <c r="Z763" s="88"/>
      <c r="AA763" s="90"/>
      <c r="AB763" s="90"/>
    </row>
    <row r="764" spans="2:28">
      <c r="B764" s="73">
        <v>43955</v>
      </c>
      <c r="C764" s="69">
        <v>10</v>
      </c>
      <c r="D764" s="77">
        <v>7.3</v>
      </c>
      <c r="E764" s="74">
        <v>1807.03</v>
      </c>
      <c r="F764" s="88">
        <v>15.22</v>
      </c>
      <c r="G764" s="93">
        <v>98.76</v>
      </c>
      <c r="H764" s="74">
        <v>812</v>
      </c>
      <c r="I764" s="69">
        <v>25</v>
      </c>
      <c r="J764" s="69">
        <v>61.66</v>
      </c>
      <c r="K764" s="77">
        <f>J764-I764</f>
        <v>36.659999999999997</v>
      </c>
      <c r="L764" s="69">
        <v>0</v>
      </c>
      <c r="M764" s="69">
        <v>0</v>
      </c>
      <c r="N764" s="69">
        <f>I764+K764+L764+M764</f>
        <v>61.66</v>
      </c>
      <c r="O764" s="77">
        <v>3.5999999999999996</v>
      </c>
      <c r="P764" s="69">
        <v>0</v>
      </c>
      <c r="Q764" s="69">
        <v>7</v>
      </c>
      <c r="R764" s="134">
        <v>27.4</v>
      </c>
      <c r="S764" s="87">
        <v>0.6</v>
      </c>
      <c r="T764" s="69">
        <v>3.39</v>
      </c>
      <c r="U764" s="69">
        <f>T764-S764</f>
        <v>2.79</v>
      </c>
      <c r="V764" s="69">
        <v>0</v>
      </c>
      <c r="W764" s="69">
        <v>30.14</v>
      </c>
      <c r="X764" s="69">
        <f>S764+U764+V764+W764</f>
        <v>33.53</v>
      </c>
      <c r="Y764" s="81">
        <f t="shared" si="19"/>
        <v>96.625615763546804</v>
      </c>
      <c r="Z764" s="88">
        <f>(I764-S764)/I764*100</f>
        <v>97.6</v>
      </c>
      <c r="AA764" s="90">
        <f>(J764-T764)/J764*100</f>
        <v>94.502108336036329</v>
      </c>
      <c r="AB764" s="90">
        <f>100*(1-X764/N764)</f>
        <v>45.621148232241318</v>
      </c>
    </row>
    <row r="765" spans="2:28">
      <c r="B765" s="73">
        <v>43956</v>
      </c>
      <c r="C765" s="69">
        <v>10</v>
      </c>
      <c r="D765" s="77"/>
      <c r="E765" s="74">
        <v>1918.73</v>
      </c>
      <c r="F765" s="88"/>
      <c r="G765" s="93">
        <v>161.16999999999999</v>
      </c>
      <c r="H765" s="74">
        <v>756</v>
      </c>
      <c r="I765" s="87">
        <v>30.3</v>
      </c>
      <c r="J765" s="69"/>
      <c r="K765" s="77"/>
      <c r="L765" s="69"/>
      <c r="M765" s="69"/>
      <c r="N765" s="69"/>
      <c r="O765" s="96">
        <v>4.1500000000000004</v>
      </c>
      <c r="P765" s="69"/>
      <c r="Q765" s="87"/>
      <c r="R765" s="134">
        <v>24.9</v>
      </c>
      <c r="S765" s="87">
        <v>0.2</v>
      </c>
      <c r="T765" s="69"/>
      <c r="U765" s="69"/>
      <c r="V765" s="69"/>
      <c r="W765" s="69"/>
      <c r="X765" s="69"/>
      <c r="Y765" s="81">
        <f t="shared" si="19"/>
        <v>96.706349206349202</v>
      </c>
      <c r="Z765" s="88">
        <f>(I765-S765)/I765*100</f>
        <v>99.339933993399342</v>
      </c>
      <c r="AA765" s="90"/>
      <c r="AB765" s="90"/>
    </row>
    <row r="766" spans="2:28">
      <c r="B766" s="73">
        <v>43957</v>
      </c>
      <c r="C766" s="69">
        <v>10</v>
      </c>
      <c r="D766" s="77"/>
      <c r="E766" s="74">
        <v>1673.22</v>
      </c>
      <c r="F766" s="88">
        <v>13.53</v>
      </c>
      <c r="G766" s="93">
        <v>53.29</v>
      </c>
      <c r="H766" s="74">
        <v>527</v>
      </c>
      <c r="I766" s="87">
        <v>27.6</v>
      </c>
      <c r="J766" s="69">
        <v>43.73</v>
      </c>
      <c r="K766" s="77">
        <f>J766-I766</f>
        <v>16.129999999999995</v>
      </c>
      <c r="L766" s="69"/>
      <c r="M766" s="69"/>
      <c r="N766" s="69"/>
      <c r="O766" s="96">
        <v>5.1999999999999993</v>
      </c>
      <c r="P766" s="69">
        <v>0</v>
      </c>
      <c r="Q766" s="87">
        <v>6.8</v>
      </c>
      <c r="R766" s="134">
        <v>20.7</v>
      </c>
      <c r="S766" s="87">
        <v>0.2</v>
      </c>
      <c r="T766" s="69">
        <v>3.01</v>
      </c>
      <c r="U766" s="69">
        <f>T766-S766</f>
        <v>2.8099999999999996</v>
      </c>
      <c r="V766" s="69">
        <v>0</v>
      </c>
      <c r="W766" s="69">
        <v>21.5</v>
      </c>
      <c r="X766" s="69">
        <f>S766+U766+V766+W766</f>
        <v>24.509999999999998</v>
      </c>
      <c r="Y766" s="81">
        <f t="shared" si="19"/>
        <v>96.072106261859574</v>
      </c>
      <c r="Z766" s="88">
        <f>(I766-S766)/I766*100</f>
        <v>99.275362318840592</v>
      </c>
      <c r="AA766" s="90">
        <f>(J766-T766)/J766*100</f>
        <v>93.116853418705702</v>
      </c>
      <c r="AB766" s="90"/>
    </row>
    <row r="767" spans="2:28">
      <c r="B767" s="73">
        <v>43958</v>
      </c>
      <c r="C767" s="69">
        <v>10</v>
      </c>
      <c r="D767" s="77"/>
      <c r="E767" s="74">
        <v>1725.56</v>
      </c>
      <c r="F767" s="88"/>
      <c r="G767" s="93">
        <v>29.56</v>
      </c>
      <c r="H767" s="74">
        <v>655</v>
      </c>
      <c r="I767" s="87">
        <v>18.5</v>
      </c>
      <c r="J767" s="69"/>
      <c r="K767" s="77"/>
      <c r="L767" s="69">
        <v>0</v>
      </c>
      <c r="M767" s="69">
        <v>0.13</v>
      </c>
      <c r="N767" s="69"/>
      <c r="O767" s="96">
        <v>5.0999999999999996</v>
      </c>
      <c r="P767" s="69"/>
      <c r="Q767" s="87"/>
      <c r="R767" s="134">
        <v>24.4</v>
      </c>
      <c r="S767" s="87">
        <v>0.1</v>
      </c>
      <c r="T767" s="87"/>
      <c r="U767" s="69"/>
      <c r="V767" s="69"/>
      <c r="W767" s="69"/>
      <c r="X767" s="69"/>
      <c r="Y767" s="81">
        <f t="shared" si="19"/>
        <v>96.274809160305352</v>
      </c>
      <c r="Z767" s="88">
        <f>(I767-S767)/I767*100</f>
        <v>99.459459459459453</v>
      </c>
      <c r="AA767" s="90"/>
      <c r="AB767" s="90"/>
    </row>
    <row r="768" spans="2:28">
      <c r="B768" s="73">
        <v>43959</v>
      </c>
      <c r="C768" s="69">
        <v>10</v>
      </c>
      <c r="D768" s="77"/>
      <c r="E768" s="74">
        <v>1638.55</v>
      </c>
      <c r="F768" s="88">
        <v>5.21</v>
      </c>
      <c r="G768" s="93">
        <v>32.020000000000003</v>
      </c>
      <c r="H768" s="74">
        <v>498</v>
      </c>
      <c r="I768" s="87">
        <v>21.4</v>
      </c>
      <c r="J768" s="69">
        <v>37.57</v>
      </c>
      <c r="K768" s="77">
        <f>J768-I768</f>
        <v>16.170000000000002</v>
      </c>
      <c r="L768" s="87"/>
      <c r="M768" s="87"/>
      <c r="N768" s="69"/>
      <c r="O768" s="96">
        <v>4.95</v>
      </c>
      <c r="P768" s="69">
        <v>7.53</v>
      </c>
      <c r="Q768" s="69">
        <v>7</v>
      </c>
      <c r="R768" s="134">
        <v>24</v>
      </c>
      <c r="S768" s="87">
        <v>0.2</v>
      </c>
      <c r="T768" s="87">
        <v>2.5</v>
      </c>
      <c r="U768" s="69">
        <f>T768-S768</f>
        <v>2.2999999999999998</v>
      </c>
      <c r="V768" s="69">
        <v>0</v>
      </c>
      <c r="W768" s="69">
        <v>29.84</v>
      </c>
      <c r="X768" s="69">
        <f>S768+U768+V768+W768</f>
        <v>32.340000000000003</v>
      </c>
      <c r="Y768" s="81">
        <f t="shared" si="19"/>
        <v>95.180722891566262</v>
      </c>
      <c r="Z768" s="88">
        <f>(I768-S768)/I768*100</f>
        <v>99.065420560747668</v>
      </c>
      <c r="AA768" s="90">
        <f>(J768-T768)/J768*100</f>
        <v>93.345754591429326</v>
      </c>
      <c r="AB768" s="90"/>
    </row>
    <row r="769" spans="2:28">
      <c r="B769" s="73">
        <v>43960</v>
      </c>
      <c r="C769" s="69">
        <v>10</v>
      </c>
      <c r="D769" s="77"/>
      <c r="E769" s="74">
        <v>1865.21</v>
      </c>
      <c r="F769" s="88"/>
      <c r="G769" s="93"/>
      <c r="H769" s="74">
        <v>569</v>
      </c>
      <c r="I769" s="87"/>
      <c r="J769" s="87"/>
      <c r="K769" s="77"/>
      <c r="L769" s="87"/>
      <c r="M769" s="87"/>
      <c r="N769" s="69"/>
      <c r="O769" s="96">
        <v>4.95</v>
      </c>
      <c r="P769" s="87"/>
      <c r="Q769" s="87"/>
      <c r="R769" s="134">
        <v>27.9</v>
      </c>
      <c r="S769" s="87">
        <v>0.1</v>
      </c>
      <c r="T769" s="87"/>
      <c r="U769" s="69"/>
      <c r="V769" s="69"/>
      <c r="W769" s="87"/>
      <c r="X769" s="69"/>
      <c r="Y769" s="81">
        <f t="shared" si="19"/>
        <v>95.096660808435857</v>
      </c>
      <c r="Z769" s="88"/>
      <c r="AA769" s="90"/>
      <c r="AB769" s="90"/>
    </row>
    <row r="770" spans="2:28">
      <c r="B770" s="73">
        <v>43961</v>
      </c>
      <c r="C770" s="69">
        <v>10</v>
      </c>
      <c r="D770" s="77"/>
      <c r="E770" s="74">
        <v>1869.78</v>
      </c>
      <c r="F770" s="88"/>
      <c r="G770" s="93"/>
      <c r="H770" s="74">
        <v>865</v>
      </c>
      <c r="I770" s="87"/>
      <c r="J770" s="87"/>
      <c r="K770" s="77"/>
      <c r="L770" s="87"/>
      <c r="M770" s="87"/>
      <c r="N770" s="69"/>
      <c r="O770" s="96">
        <v>5.0500000000000007</v>
      </c>
      <c r="P770" s="87"/>
      <c r="Q770" s="87"/>
      <c r="R770" s="134">
        <v>30.2</v>
      </c>
      <c r="S770" s="87">
        <v>0.4</v>
      </c>
      <c r="T770" s="87"/>
      <c r="U770" s="69"/>
      <c r="V770" s="69"/>
      <c r="W770" s="87"/>
      <c r="X770" s="69"/>
      <c r="Y770" s="81">
        <f t="shared" si="19"/>
        <v>96.508670520231206</v>
      </c>
      <c r="Z770" s="88"/>
      <c r="AA770" s="90"/>
      <c r="AB770" s="90"/>
    </row>
    <row r="771" spans="2:28">
      <c r="B771" s="73">
        <v>43962</v>
      </c>
      <c r="C771" s="69">
        <v>10</v>
      </c>
      <c r="D771" s="77">
        <v>7.1</v>
      </c>
      <c r="E771" s="74">
        <v>1955.19</v>
      </c>
      <c r="F771" s="88">
        <v>12.15</v>
      </c>
      <c r="G771" s="93">
        <v>22.79</v>
      </c>
      <c r="H771" s="74">
        <v>563</v>
      </c>
      <c r="I771" s="87">
        <v>24.5</v>
      </c>
      <c r="J771" s="69">
        <v>40.74</v>
      </c>
      <c r="K771" s="77">
        <f>J771-I771</f>
        <v>16.240000000000002</v>
      </c>
      <c r="L771" s="69">
        <v>0</v>
      </c>
      <c r="M771" s="69">
        <v>0.13</v>
      </c>
      <c r="N771" s="69">
        <f>I771+K771+L771+M771</f>
        <v>40.870000000000005</v>
      </c>
      <c r="O771" s="77">
        <v>4.45</v>
      </c>
      <c r="P771" s="69">
        <v>5.13</v>
      </c>
      <c r="Q771" s="87">
        <v>7.1</v>
      </c>
      <c r="R771" s="134">
        <v>30.1</v>
      </c>
      <c r="S771" s="87">
        <v>0.4</v>
      </c>
      <c r="T771" s="69">
        <v>2.94</v>
      </c>
      <c r="U771" s="69">
        <f>T771-S771</f>
        <v>2.54</v>
      </c>
      <c r="V771" s="69">
        <v>0</v>
      </c>
      <c r="W771" s="69">
        <v>25.18</v>
      </c>
      <c r="X771" s="69">
        <f>S771+U771+V771+W771</f>
        <v>28.12</v>
      </c>
      <c r="Y771" s="81">
        <f t="shared" si="19"/>
        <v>94.653641207815269</v>
      </c>
      <c r="Z771" s="88">
        <f>(I771-S771)/I771*100</f>
        <v>98.367346938775512</v>
      </c>
      <c r="AA771" s="90">
        <f>(J771-T771)/J771*100</f>
        <v>92.783505154639172</v>
      </c>
      <c r="AB771" s="90">
        <f>100*(1-X771/N771)</f>
        <v>31.196476633227309</v>
      </c>
    </row>
    <row r="772" spans="2:28">
      <c r="B772" s="73">
        <v>43963</v>
      </c>
      <c r="C772" s="69">
        <v>10</v>
      </c>
      <c r="D772" s="77"/>
      <c r="E772" s="74">
        <v>2081.0100000000002</v>
      </c>
      <c r="F772" s="88"/>
      <c r="G772" s="93">
        <v>28.12</v>
      </c>
      <c r="H772" s="74">
        <v>497</v>
      </c>
      <c r="I772" s="87">
        <v>24.7</v>
      </c>
      <c r="J772" s="69"/>
      <c r="K772" s="77"/>
      <c r="L772" s="69"/>
      <c r="M772" s="69"/>
      <c r="N772" s="69"/>
      <c r="O772" s="77">
        <v>3.8499999999999996</v>
      </c>
      <c r="P772" s="69"/>
      <c r="Q772" s="87"/>
      <c r="R772" s="134">
        <v>28.6</v>
      </c>
      <c r="S772" s="87">
        <v>0.1</v>
      </c>
      <c r="T772" s="69"/>
      <c r="U772" s="69"/>
      <c r="V772" s="69"/>
      <c r="W772" s="87"/>
      <c r="X772" s="69"/>
      <c r="Y772" s="81">
        <f t="shared" si="19"/>
        <v>94.24547283702212</v>
      </c>
      <c r="Z772" s="88">
        <f>(I772-S772)/I772*100</f>
        <v>99.595141700404852</v>
      </c>
      <c r="AA772" s="90"/>
      <c r="AB772" s="90"/>
    </row>
    <row r="773" spans="2:28">
      <c r="B773" s="73">
        <v>43964</v>
      </c>
      <c r="C773" s="69">
        <v>10</v>
      </c>
      <c r="D773" s="77"/>
      <c r="E773" s="74">
        <v>1923.28</v>
      </c>
      <c r="F773" s="88">
        <v>9.35</v>
      </c>
      <c r="G773" s="88">
        <v>37.1</v>
      </c>
      <c r="H773" s="74">
        <v>1375</v>
      </c>
      <c r="I773" s="69">
        <v>18</v>
      </c>
      <c r="J773" s="69">
        <v>45.23</v>
      </c>
      <c r="K773" s="77">
        <f>J773-I773</f>
        <v>27.229999999999997</v>
      </c>
      <c r="L773" s="69"/>
      <c r="M773" s="69"/>
      <c r="N773" s="69"/>
      <c r="O773" s="77">
        <v>4.2</v>
      </c>
      <c r="P773" s="69">
        <v>2.08</v>
      </c>
      <c r="Q773" s="87">
        <v>7.4</v>
      </c>
      <c r="R773" s="134">
        <v>30.7</v>
      </c>
      <c r="S773" s="87">
        <v>0.1</v>
      </c>
      <c r="T773" s="69">
        <v>3.39</v>
      </c>
      <c r="U773" s="69">
        <f>T773-S773</f>
        <v>3.29</v>
      </c>
      <c r="V773" s="69">
        <v>0</v>
      </c>
      <c r="W773" s="87">
        <v>25.6</v>
      </c>
      <c r="X773" s="69">
        <f>S773+U773+V773+W773</f>
        <v>28.990000000000002</v>
      </c>
      <c r="Y773" s="81">
        <f t="shared" si="19"/>
        <v>97.767272727272726</v>
      </c>
      <c r="Z773" s="88">
        <f>(I773-S773)/I773*100</f>
        <v>99.444444444444429</v>
      </c>
      <c r="AA773" s="90">
        <f>(J773-T773)/J773*100</f>
        <v>92.504974574397522</v>
      </c>
      <c r="AB773" s="90"/>
    </row>
    <row r="774" spans="2:28">
      <c r="B774" s="73">
        <v>43965</v>
      </c>
      <c r="C774" s="69">
        <v>10</v>
      </c>
      <c r="D774" s="77"/>
      <c r="E774" s="74">
        <v>1874.63</v>
      </c>
      <c r="F774" s="88"/>
      <c r="G774" s="88">
        <v>29.44</v>
      </c>
      <c r="H774" s="74">
        <v>775</v>
      </c>
      <c r="I774" s="87">
        <v>21.3</v>
      </c>
      <c r="J774" s="69"/>
      <c r="K774" s="77"/>
      <c r="L774" s="69">
        <v>0</v>
      </c>
      <c r="M774" s="69">
        <v>0</v>
      </c>
      <c r="N774" s="69"/>
      <c r="O774" s="77">
        <v>5.3</v>
      </c>
      <c r="P774" s="69"/>
      <c r="Q774" s="87"/>
      <c r="R774" s="134">
        <v>26.3</v>
      </c>
      <c r="S774" s="87">
        <v>0.2</v>
      </c>
      <c r="T774" s="69"/>
      <c r="U774" s="69"/>
      <c r="V774" s="69"/>
      <c r="W774" s="87"/>
      <c r="X774" s="69"/>
      <c r="Y774" s="81">
        <f t="shared" si="19"/>
        <v>96.606451612903228</v>
      </c>
      <c r="Z774" s="88">
        <f>(I774-S774)/I774*100</f>
        <v>99.061032863849775</v>
      </c>
      <c r="AA774" s="90"/>
      <c r="AB774" s="90"/>
    </row>
    <row r="775" spans="2:28">
      <c r="B775" s="73">
        <v>43966</v>
      </c>
      <c r="C775" s="69">
        <v>10</v>
      </c>
      <c r="D775" s="77"/>
      <c r="E775" s="74">
        <v>1682.13</v>
      </c>
      <c r="F775" s="88">
        <v>9.75</v>
      </c>
      <c r="G775" s="88">
        <v>34.270000000000003</v>
      </c>
      <c r="H775" s="74">
        <v>679</v>
      </c>
      <c r="I775" s="87">
        <v>14.6</v>
      </c>
      <c r="J775" s="69">
        <v>37.76</v>
      </c>
      <c r="K775" s="77">
        <f>J775-I775</f>
        <v>23.159999999999997</v>
      </c>
      <c r="L775" s="69"/>
      <c r="M775" s="69"/>
      <c r="N775" s="69"/>
      <c r="O775" s="77">
        <v>3.5</v>
      </c>
      <c r="P775" s="69">
        <v>0.52</v>
      </c>
      <c r="Q775" s="87">
        <v>7.5</v>
      </c>
      <c r="R775" s="134">
        <v>29.4</v>
      </c>
      <c r="S775" s="87">
        <v>0.1</v>
      </c>
      <c r="T775" s="69">
        <v>3.39</v>
      </c>
      <c r="U775" s="69">
        <f>T775-S775</f>
        <v>3.29</v>
      </c>
      <c r="V775" s="69">
        <v>0</v>
      </c>
      <c r="W775" s="69">
        <v>21.16</v>
      </c>
      <c r="X775" s="69">
        <f>S775+U775+V775+W775</f>
        <v>24.55</v>
      </c>
      <c r="Y775" s="81">
        <f t="shared" si="19"/>
        <v>95.670103092783506</v>
      </c>
      <c r="Z775" s="88">
        <f>(I775-S775)/I775*100</f>
        <v>99.315068493150676</v>
      </c>
      <c r="AA775" s="90">
        <f>(J775-T775)/J775*100</f>
        <v>91.022245762711862</v>
      </c>
      <c r="AB775" s="90"/>
    </row>
    <row r="776" spans="2:28">
      <c r="B776" s="73">
        <v>43967</v>
      </c>
      <c r="C776" s="69">
        <v>10</v>
      </c>
      <c r="D776" s="77"/>
      <c r="E776" s="74">
        <v>1569.96</v>
      </c>
      <c r="F776" s="88"/>
      <c r="G776" s="88"/>
      <c r="H776" s="74">
        <v>634</v>
      </c>
      <c r="I776" s="87"/>
      <c r="J776" s="69"/>
      <c r="K776" s="77"/>
      <c r="L776" s="69"/>
      <c r="M776" s="69"/>
      <c r="N776" s="69"/>
      <c r="O776" s="77">
        <v>3.25</v>
      </c>
      <c r="P776" s="69"/>
      <c r="Q776" s="87"/>
      <c r="R776" s="134">
        <v>33.6</v>
      </c>
      <c r="S776" s="87">
        <v>0.3</v>
      </c>
      <c r="T776" s="69"/>
      <c r="U776" s="69"/>
      <c r="V776" s="87"/>
      <c r="W776" s="87"/>
      <c r="X776" s="69"/>
      <c r="Y776" s="81">
        <f t="shared" si="19"/>
        <v>94.70031545741324</v>
      </c>
      <c r="Z776" s="88"/>
      <c r="AA776" s="90"/>
      <c r="AB776" s="90"/>
    </row>
    <row r="777" spans="2:28">
      <c r="B777" s="73">
        <v>43968</v>
      </c>
      <c r="C777" s="69">
        <v>10</v>
      </c>
      <c r="D777" s="77"/>
      <c r="E777" s="74">
        <v>1343.39</v>
      </c>
      <c r="F777" s="88"/>
      <c r="G777" s="88"/>
      <c r="H777" s="74">
        <v>600</v>
      </c>
      <c r="I777" s="87"/>
      <c r="J777" s="69"/>
      <c r="K777" s="77"/>
      <c r="L777" s="69"/>
      <c r="M777" s="69"/>
      <c r="N777" s="69"/>
      <c r="O777" s="77">
        <v>3.95</v>
      </c>
      <c r="P777" s="69"/>
      <c r="Q777" s="87"/>
      <c r="R777" s="134">
        <v>30</v>
      </c>
      <c r="S777" s="87">
        <v>0.2</v>
      </c>
      <c r="T777" s="69"/>
      <c r="U777" s="69"/>
      <c r="V777" s="87"/>
      <c r="W777" s="87"/>
      <c r="X777" s="69"/>
      <c r="Y777" s="81">
        <f t="shared" si="19"/>
        <v>95</v>
      </c>
      <c r="Z777" s="88"/>
      <c r="AA777" s="90"/>
      <c r="AB777" s="90"/>
    </row>
    <row r="778" spans="2:28">
      <c r="B778" s="73">
        <v>43969</v>
      </c>
      <c r="C778" s="69">
        <v>10</v>
      </c>
      <c r="D778" s="77">
        <v>7.5</v>
      </c>
      <c r="E778" s="74">
        <v>1126.02</v>
      </c>
      <c r="F778" s="88">
        <v>8.82</v>
      </c>
      <c r="G778" s="88">
        <v>35.35</v>
      </c>
      <c r="H778" s="33">
        <v>693</v>
      </c>
      <c r="I778" s="87">
        <v>24.4</v>
      </c>
      <c r="J778" s="69">
        <v>60.6</v>
      </c>
      <c r="K778" s="77">
        <f t="shared" ref="K778:K841" si="20">J778-I778</f>
        <v>36.200000000000003</v>
      </c>
      <c r="L778" s="69">
        <v>0</v>
      </c>
      <c r="M778" s="69">
        <v>0</v>
      </c>
      <c r="N778" s="69">
        <f t="shared" ref="N778:N841" si="21">I778+K778+L778+M778</f>
        <v>60.6</v>
      </c>
      <c r="O778" s="77">
        <v>3.9</v>
      </c>
      <c r="P778" s="69">
        <v>2.4700000000000002</v>
      </c>
      <c r="Q778" s="87">
        <v>7.3</v>
      </c>
      <c r="R778" s="134">
        <v>35.700000000000003</v>
      </c>
      <c r="S778" s="87">
        <v>0.1</v>
      </c>
      <c r="T778" s="69">
        <v>4.12</v>
      </c>
      <c r="U778" s="69">
        <f t="shared" ref="U778:U841" si="22">T778-S778</f>
        <v>4.0200000000000005</v>
      </c>
      <c r="V778" s="69">
        <v>0</v>
      </c>
      <c r="W778" s="69">
        <v>30.19</v>
      </c>
      <c r="X778" s="69">
        <f t="shared" ref="X778:X841" si="23">S778+U778+V778+W778</f>
        <v>34.31</v>
      </c>
      <c r="Y778" s="81">
        <f t="shared" si="19"/>
        <v>94.848484848484844</v>
      </c>
      <c r="Z778" s="88">
        <f>(I778-S778)/I778*100</f>
        <v>99.590163934426229</v>
      </c>
      <c r="AA778" s="90">
        <f>(J778-T778)/J778*100</f>
        <v>93.201320132013208</v>
      </c>
      <c r="AB778" s="90">
        <f>100*(1-X778/N778)</f>
        <v>43.382838283828384</v>
      </c>
    </row>
    <row r="779" spans="2:28">
      <c r="B779" s="73">
        <v>43970</v>
      </c>
      <c r="C779" s="69">
        <v>10</v>
      </c>
      <c r="D779" s="77"/>
      <c r="E779" s="74">
        <v>1318.43</v>
      </c>
      <c r="F779" s="88"/>
      <c r="G779" s="88">
        <v>44.27</v>
      </c>
      <c r="H779" s="33">
        <v>1206</v>
      </c>
      <c r="I779" s="87">
        <v>20.7</v>
      </c>
      <c r="J779" s="69"/>
      <c r="K779" s="77"/>
      <c r="L779" s="69"/>
      <c r="M779" s="69"/>
      <c r="N779" s="69"/>
      <c r="O779" s="77">
        <v>3</v>
      </c>
      <c r="P779" s="69"/>
      <c r="Q779" s="87"/>
      <c r="R779" s="134">
        <v>42.8</v>
      </c>
      <c r="S779" s="87">
        <v>0.4</v>
      </c>
      <c r="T779" s="69"/>
      <c r="U779" s="69"/>
      <c r="V779" s="87"/>
      <c r="W779" s="87"/>
      <c r="X779" s="69"/>
      <c r="Y779" s="81">
        <f t="shared" si="19"/>
        <v>96.45107794361526</v>
      </c>
      <c r="Z779" s="88">
        <f>(I779-S779)/I779*100</f>
        <v>98.067632850241552</v>
      </c>
      <c r="AA779" s="90"/>
      <c r="AB779" s="90"/>
    </row>
    <row r="780" spans="2:28">
      <c r="B780" s="73">
        <v>43971</v>
      </c>
      <c r="C780" s="69">
        <v>10</v>
      </c>
      <c r="D780" s="77"/>
      <c r="E780" s="74">
        <v>1353.46</v>
      </c>
      <c r="F780" s="88">
        <v>4.6500000000000004</v>
      </c>
      <c r="G780" s="88">
        <v>44.69</v>
      </c>
      <c r="H780" s="33">
        <v>625</v>
      </c>
      <c r="I780" s="87">
        <v>18.399999999999999</v>
      </c>
      <c r="J780" s="69">
        <v>43.73</v>
      </c>
      <c r="K780" s="77">
        <f t="shared" si="20"/>
        <v>25.33</v>
      </c>
      <c r="L780" s="69"/>
      <c r="M780" s="69"/>
      <c r="N780" s="69"/>
      <c r="O780" s="77">
        <v>4.95</v>
      </c>
      <c r="P780" s="69">
        <v>11.65</v>
      </c>
      <c r="Q780" s="87">
        <v>7.5</v>
      </c>
      <c r="R780" s="134">
        <v>27.6</v>
      </c>
      <c r="S780" s="87">
        <v>0.2</v>
      </c>
      <c r="T780" s="69">
        <v>3.39</v>
      </c>
      <c r="U780" s="69">
        <f t="shared" si="22"/>
        <v>3.19</v>
      </c>
      <c r="V780" s="69">
        <v>0</v>
      </c>
      <c r="W780" s="69">
        <v>17.59</v>
      </c>
      <c r="X780" s="69">
        <f t="shared" si="23"/>
        <v>20.98</v>
      </c>
      <c r="Y780" s="81">
        <f t="shared" si="19"/>
        <v>95.583999999999989</v>
      </c>
      <c r="Z780" s="88">
        <f>(I780-S780)/I780*100</f>
        <v>98.913043478260875</v>
      </c>
      <c r="AA780" s="90">
        <f>(J780-T780)/J780*100</f>
        <v>92.247884747313051</v>
      </c>
      <c r="AB780" s="90"/>
    </row>
    <row r="781" spans="2:28">
      <c r="B781" s="73">
        <v>43972</v>
      </c>
      <c r="C781" s="69">
        <v>10</v>
      </c>
      <c r="D781" s="77"/>
      <c r="E781" s="74">
        <v>1175.2</v>
      </c>
      <c r="F781" s="88"/>
      <c r="G781" s="88">
        <v>50.93</v>
      </c>
      <c r="H781" s="33">
        <v>513</v>
      </c>
      <c r="I781" s="87">
        <v>16.2</v>
      </c>
      <c r="J781" s="69"/>
      <c r="K781" s="77"/>
      <c r="L781" s="69">
        <v>0</v>
      </c>
      <c r="M781" s="69">
        <v>0.28999999999999998</v>
      </c>
      <c r="N781" s="69"/>
      <c r="O781" s="77">
        <v>5.5</v>
      </c>
      <c r="P781" s="69"/>
      <c r="Q781" s="87"/>
      <c r="R781" s="134">
        <v>26.6</v>
      </c>
      <c r="S781" s="87">
        <v>0.3</v>
      </c>
      <c r="T781" s="69"/>
      <c r="U781" s="69"/>
      <c r="V781" s="87"/>
      <c r="W781" s="87"/>
      <c r="X781" s="69"/>
      <c r="Y781" s="81">
        <f t="shared" si="19"/>
        <v>94.81481481481481</v>
      </c>
      <c r="Z781" s="88">
        <f>(I781-S781)/I781*100</f>
        <v>98.148148148148138</v>
      </c>
      <c r="AA781" s="90"/>
      <c r="AB781" s="90"/>
    </row>
    <row r="782" spans="2:28">
      <c r="B782" s="73">
        <v>43973</v>
      </c>
      <c r="C782" s="69">
        <v>10</v>
      </c>
      <c r="D782" s="77"/>
      <c r="E782" s="74">
        <v>897.49599999999998</v>
      </c>
      <c r="F782" s="88">
        <v>1.67</v>
      </c>
      <c r="G782" s="88">
        <v>66.56</v>
      </c>
      <c r="H782" s="74">
        <v>492</v>
      </c>
      <c r="I782" s="87">
        <v>20.100000000000001</v>
      </c>
      <c r="J782" s="69">
        <v>37.76</v>
      </c>
      <c r="K782" s="77">
        <f t="shared" si="20"/>
        <v>17.659999999999997</v>
      </c>
      <c r="L782" s="69"/>
      <c r="M782" s="69"/>
      <c r="N782" s="69"/>
      <c r="O782" s="77">
        <v>4.9499999999999993</v>
      </c>
      <c r="P782" s="69">
        <v>12.42</v>
      </c>
      <c r="Q782" s="87">
        <v>7.3</v>
      </c>
      <c r="R782" s="142">
        <v>29.7</v>
      </c>
      <c r="S782" s="87">
        <v>0.3</v>
      </c>
      <c r="T782" s="69">
        <v>4.59</v>
      </c>
      <c r="U782" s="69">
        <f t="shared" si="22"/>
        <v>4.29</v>
      </c>
      <c r="V782" s="69">
        <v>0</v>
      </c>
      <c r="W782" s="69">
        <v>16.850000000000001</v>
      </c>
      <c r="X782" s="69">
        <f t="shared" si="23"/>
        <v>21.44</v>
      </c>
      <c r="Y782" s="81">
        <f t="shared" si="19"/>
        <v>93.963414634146346</v>
      </c>
      <c r="Z782" s="88">
        <f>(I782-S782)/I782*100</f>
        <v>98.507462686567166</v>
      </c>
      <c r="AA782" s="90">
        <f>(J782-T782)/J782*100</f>
        <v>87.844279661016955</v>
      </c>
      <c r="AB782" s="90"/>
    </row>
    <row r="783" spans="2:28">
      <c r="B783" s="73">
        <v>43974</v>
      </c>
      <c r="C783" s="69">
        <v>10</v>
      </c>
      <c r="D783" s="77"/>
      <c r="E783" s="74">
        <v>992.93600000000004</v>
      </c>
      <c r="F783" s="88"/>
      <c r="G783" s="88"/>
      <c r="H783" s="74">
        <v>536</v>
      </c>
      <c r="I783" s="87"/>
      <c r="J783" s="69"/>
      <c r="K783" s="77"/>
      <c r="L783" s="69"/>
      <c r="M783" s="69"/>
      <c r="N783" s="69"/>
      <c r="O783" s="96">
        <v>5.05</v>
      </c>
      <c r="P783" s="69"/>
      <c r="Q783" s="87"/>
      <c r="R783" s="134">
        <v>27.5</v>
      </c>
      <c r="S783" s="87">
        <v>0.7</v>
      </c>
      <c r="T783" s="69"/>
      <c r="U783" s="69"/>
      <c r="V783" s="87"/>
      <c r="W783" s="87"/>
      <c r="X783" s="69"/>
      <c r="Y783" s="81">
        <f t="shared" si="19"/>
        <v>94.869402985074629</v>
      </c>
      <c r="Z783" s="88"/>
      <c r="AA783" s="90"/>
      <c r="AB783" s="90"/>
    </row>
    <row r="784" spans="2:28">
      <c r="B784" s="73">
        <v>43975</v>
      </c>
      <c r="C784" s="69">
        <v>10</v>
      </c>
      <c r="D784" s="77"/>
      <c r="E784" s="74">
        <v>1007.72</v>
      </c>
      <c r="F784" s="88"/>
      <c r="G784" s="88"/>
      <c r="H784" s="74">
        <v>597</v>
      </c>
      <c r="I784" s="87"/>
      <c r="J784" s="69"/>
      <c r="K784" s="77"/>
      <c r="L784" s="69"/>
      <c r="M784" s="69"/>
      <c r="N784" s="69"/>
      <c r="O784" s="96">
        <v>4.4499999999999993</v>
      </c>
      <c r="P784" s="69"/>
      <c r="Q784" s="87"/>
      <c r="R784" s="134">
        <v>32.6</v>
      </c>
      <c r="S784" s="87">
        <v>0.5</v>
      </c>
      <c r="T784" s="69"/>
      <c r="U784" s="69"/>
      <c r="V784" s="87"/>
      <c r="W784" s="87"/>
      <c r="X784" s="69"/>
      <c r="Y784" s="81">
        <f t="shared" si="19"/>
        <v>94.539363484087104</v>
      </c>
      <c r="Z784" s="88"/>
      <c r="AA784" s="90"/>
      <c r="AB784" s="90"/>
    </row>
    <row r="785" spans="2:28">
      <c r="B785" s="73">
        <v>43976</v>
      </c>
      <c r="C785" s="69">
        <v>10</v>
      </c>
      <c r="D785" s="77">
        <v>7.1</v>
      </c>
      <c r="E785" s="74">
        <v>1144.45</v>
      </c>
      <c r="F785" s="88">
        <v>6.47</v>
      </c>
      <c r="G785" s="88">
        <v>68.930000000000007</v>
      </c>
      <c r="H785" s="74">
        <v>411</v>
      </c>
      <c r="I785" s="87">
        <v>15.2</v>
      </c>
      <c r="J785" s="69">
        <v>36.26</v>
      </c>
      <c r="K785" s="77">
        <f t="shared" si="20"/>
        <v>21.06</v>
      </c>
      <c r="L785" s="69">
        <v>0</v>
      </c>
      <c r="M785" s="69">
        <v>0.32</v>
      </c>
      <c r="N785" s="69">
        <f t="shared" si="21"/>
        <v>36.58</v>
      </c>
      <c r="O785" s="96">
        <v>4.1500000000000004</v>
      </c>
      <c r="P785" s="69">
        <v>2.0299999999999998</v>
      </c>
      <c r="Q785" s="87">
        <v>7.5</v>
      </c>
      <c r="R785" s="134">
        <v>37.6</v>
      </c>
      <c r="S785" s="87">
        <v>0.4</v>
      </c>
      <c r="T785" s="69">
        <v>3.39</v>
      </c>
      <c r="U785" s="69">
        <f t="shared" si="22"/>
        <v>2.99</v>
      </c>
      <c r="V785" s="69">
        <v>0</v>
      </c>
      <c r="W785" s="69">
        <v>17.239999999999998</v>
      </c>
      <c r="X785" s="69">
        <f t="shared" si="23"/>
        <v>20.63</v>
      </c>
      <c r="Y785" s="81">
        <f t="shared" si="19"/>
        <v>90.851581508515807</v>
      </c>
      <c r="Z785" s="88">
        <f>(I785-S785)/I785*100</f>
        <v>97.368421052631575</v>
      </c>
      <c r="AA785" s="90">
        <f>(J785-T785)/J785*100</f>
        <v>90.650854936569232</v>
      </c>
      <c r="AB785" s="90">
        <f>100*(1-X785/N785)</f>
        <v>43.603061782394747</v>
      </c>
    </row>
    <row r="786" spans="2:28">
      <c r="B786" s="73">
        <v>43977</v>
      </c>
      <c r="C786" s="69">
        <v>10</v>
      </c>
      <c r="D786" s="99"/>
      <c r="E786" s="74">
        <v>1223.1300000000001</v>
      </c>
      <c r="F786" s="88"/>
      <c r="G786" s="88">
        <v>118.68</v>
      </c>
      <c r="H786" s="74">
        <v>618</v>
      </c>
      <c r="I786" s="87">
        <v>14.1</v>
      </c>
      <c r="J786" s="69"/>
      <c r="K786" s="77"/>
      <c r="L786" s="69"/>
      <c r="M786" s="69"/>
      <c r="N786" s="69"/>
      <c r="O786" s="77">
        <v>3.9</v>
      </c>
      <c r="P786" s="69"/>
      <c r="Q786" s="87"/>
      <c r="R786" s="134">
        <v>35.9</v>
      </c>
      <c r="S786" s="87">
        <v>0.9</v>
      </c>
      <c r="T786" s="69"/>
      <c r="U786" s="69"/>
      <c r="V786" s="87"/>
      <c r="W786" s="87"/>
      <c r="X786" s="69"/>
      <c r="Y786" s="81">
        <f t="shared" si="19"/>
        <v>94.190938511326863</v>
      </c>
      <c r="Z786" s="88">
        <f>(I786-S786)/I786*100</f>
        <v>93.61702127659575</v>
      </c>
      <c r="AA786" s="90"/>
      <c r="AB786" s="90"/>
    </row>
    <row r="787" spans="2:28">
      <c r="B787" s="73">
        <v>43978</v>
      </c>
      <c r="C787" s="69">
        <v>10</v>
      </c>
      <c r="D787" s="99"/>
      <c r="E787" s="74">
        <v>1131.22</v>
      </c>
      <c r="F787" s="88">
        <v>5.04</v>
      </c>
      <c r="G787" s="88">
        <v>132.15</v>
      </c>
      <c r="H787" s="74">
        <v>622</v>
      </c>
      <c r="I787" s="87">
        <v>17.399999999999999</v>
      </c>
      <c r="J787" s="69">
        <v>46.72</v>
      </c>
      <c r="K787" s="77">
        <f t="shared" si="20"/>
        <v>29.32</v>
      </c>
      <c r="L787" s="69"/>
      <c r="M787" s="69"/>
      <c r="N787" s="69"/>
      <c r="O787" s="77">
        <v>4.3</v>
      </c>
      <c r="P787" s="69">
        <v>1.81</v>
      </c>
      <c r="Q787" s="87">
        <v>6.9</v>
      </c>
      <c r="R787" s="134">
        <v>29.9</v>
      </c>
      <c r="S787" s="87">
        <v>0.5</v>
      </c>
      <c r="T787" s="69">
        <v>4.33</v>
      </c>
      <c r="U787" s="69">
        <f t="shared" si="22"/>
        <v>3.83</v>
      </c>
      <c r="V787" s="69">
        <v>0</v>
      </c>
      <c r="W787" s="69">
        <v>15.95</v>
      </c>
      <c r="X787" s="69">
        <f t="shared" si="23"/>
        <v>20.28</v>
      </c>
      <c r="Y787" s="81">
        <f t="shared" si="19"/>
        <v>95.19292604501608</v>
      </c>
      <c r="Z787" s="88">
        <f>(I787-S787)/I787*100</f>
        <v>97.126436781609186</v>
      </c>
      <c r="AA787" s="90">
        <f>(J787-T787)/J787*100</f>
        <v>90.732020547945211</v>
      </c>
      <c r="AB787" s="90"/>
    </row>
    <row r="788" spans="2:28">
      <c r="B788" s="73">
        <v>43979</v>
      </c>
      <c r="C788" s="69">
        <v>10</v>
      </c>
      <c r="D788" s="99"/>
      <c r="E788" s="74">
        <v>1094.48</v>
      </c>
      <c r="F788" s="88"/>
      <c r="G788" s="88">
        <v>74.23</v>
      </c>
      <c r="H788" s="74">
        <v>542</v>
      </c>
      <c r="I788" s="87">
        <v>13.8</v>
      </c>
      <c r="J788" s="69"/>
      <c r="K788" s="77"/>
      <c r="L788" s="69">
        <v>0</v>
      </c>
      <c r="M788" s="69">
        <v>0.19</v>
      </c>
      <c r="N788" s="69"/>
      <c r="O788" s="77">
        <v>5.3</v>
      </c>
      <c r="P788" s="69"/>
      <c r="R788" s="134">
        <v>28.8</v>
      </c>
      <c r="S788" s="87">
        <v>0.3</v>
      </c>
      <c r="T788" s="69"/>
      <c r="U788" s="69"/>
      <c r="V788" s="69"/>
      <c r="W788" s="69"/>
      <c r="X788" s="69"/>
      <c r="Y788" s="81">
        <f t="shared" si="19"/>
        <v>94.686346863468643</v>
      </c>
      <c r="Z788" s="88">
        <f>(I788-S788)/I788*100</f>
        <v>97.826086956521735</v>
      </c>
      <c r="AA788" s="90"/>
      <c r="AB788" s="90"/>
    </row>
    <row r="789" spans="2:28">
      <c r="B789" s="73">
        <v>43980</v>
      </c>
      <c r="C789" s="69">
        <v>10</v>
      </c>
      <c r="D789" s="99"/>
      <c r="E789" s="74">
        <v>1073.8900000000001</v>
      </c>
      <c r="F789" s="88">
        <v>2.57</v>
      </c>
      <c r="G789" s="88">
        <v>135.56</v>
      </c>
      <c r="H789" s="74">
        <v>499</v>
      </c>
      <c r="I789" s="87">
        <v>16.8</v>
      </c>
      <c r="J789" s="69">
        <v>43.73</v>
      </c>
      <c r="K789" s="77">
        <f t="shared" si="20"/>
        <v>26.929999999999996</v>
      </c>
      <c r="L789" s="69"/>
      <c r="M789" s="69"/>
      <c r="N789" s="69"/>
      <c r="O789" s="77">
        <v>5.4</v>
      </c>
      <c r="P789" s="69">
        <v>2.91</v>
      </c>
      <c r="Q789" s="87">
        <v>6.8</v>
      </c>
      <c r="R789" s="134">
        <v>27</v>
      </c>
      <c r="S789" s="87">
        <v>0.4</v>
      </c>
      <c r="T789" s="69">
        <v>3.94</v>
      </c>
      <c r="U789" s="69">
        <f t="shared" si="22"/>
        <v>3.54</v>
      </c>
      <c r="V789" s="69">
        <v>0</v>
      </c>
      <c r="W789" s="69">
        <v>18.920000000000002</v>
      </c>
      <c r="X789" s="69">
        <f t="shared" si="23"/>
        <v>22.860000000000003</v>
      </c>
      <c r="Y789" s="81">
        <f t="shared" si="19"/>
        <v>94.589178356713418</v>
      </c>
      <c r="Z789" s="88">
        <f>(I789-S789)/I789*100</f>
        <v>97.61904761904762</v>
      </c>
      <c r="AA789" s="90">
        <f>(J789-T789)/J789*100</f>
        <v>90.990166933455299</v>
      </c>
      <c r="AB789" s="90"/>
    </row>
    <row r="790" spans="2:28">
      <c r="B790" s="73">
        <v>43981</v>
      </c>
      <c r="C790" s="69">
        <v>10</v>
      </c>
      <c r="D790" s="99"/>
      <c r="E790" s="74">
        <v>1179.8499999999999</v>
      </c>
      <c r="F790" s="88"/>
      <c r="G790" s="88"/>
      <c r="H790" s="74">
        <v>532</v>
      </c>
      <c r="I790" s="87"/>
      <c r="J790" s="69"/>
      <c r="K790" s="77"/>
      <c r="L790" s="69"/>
      <c r="M790" s="69"/>
      <c r="N790" s="69"/>
      <c r="O790" s="77">
        <v>3.8</v>
      </c>
      <c r="P790" s="69"/>
      <c r="Q790" s="87"/>
      <c r="R790" s="134">
        <v>26.1</v>
      </c>
      <c r="S790" s="87">
        <v>0.3</v>
      </c>
      <c r="T790" s="69"/>
      <c r="U790" s="69"/>
      <c r="V790" s="87"/>
      <c r="W790" s="87"/>
      <c r="X790" s="69"/>
      <c r="Y790" s="81">
        <f t="shared" si="19"/>
        <v>95.093984962406012</v>
      </c>
      <c r="Z790" s="88"/>
      <c r="AA790" s="90"/>
      <c r="AB790" s="90"/>
    </row>
    <row r="791" spans="2:28">
      <c r="B791" s="73">
        <v>43982</v>
      </c>
      <c r="C791" s="69">
        <v>10</v>
      </c>
      <c r="D791" s="99"/>
      <c r="E791" s="74">
        <v>1100.8800000000001</v>
      </c>
      <c r="F791" s="88"/>
      <c r="G791" s="88"/>
      <c r="H791" s="74">
        <v>652</v>
      </c>
      <c r="I791" s="87"/>
      <c r="J791" s="69"/>
      <c r="K791" s="77"/>
      <c r="L791" s="69"/>
      <c r="M791" s="69"/>
      <c r="N791" s="69"/>
      <c r="O791" s="77">
        <v>3.8499999999999996</v>
      </c>
      <c r="P791" s="69"/>
      <c r="Q791" s="87"/>
      <c r="R791" s="134">
        <v>20.7</v>
      </c>
      <c r="S791" s="87">
        <v>0.4</v>
      </c>
      <c r="T791" s="69"/>
      <c r="U791" s="69"/>
      <c r="V791" s="87"/>
      <c r="W791" s="87"/>
      <c r="X791" s="69"/>
      <c r="Y791" s="81">
        <f t="shared" si="19"/>
        <v>96.825153374233125</v>
      </c>
      <c r="Z791" s="88"/>
      <c r="AA791" s="90"/>
      <c r="AB791" s="90"/>
    </row>
    <row r="792" spans="2:28">
      <c r="B792" s="73">
        <v>43983</v>
      </c>
      <c r="C792" s="69">
        <v>10</v>
      </c>
      <c r="D792" s="77">
        <v>7.2</v>
      </c>
      <c r="E792" s="74">
        <v>1107.94</v>
      </c>
      <c r="F792" s="88">
        <v>5.09</v>
      </c>
      <c r="G792" s="88">
        <v>40.19</v>
      </c>
      <c r="H792" s="74">
        <v>617</v>
      </c>
      <c r="I792" s="87">
        <v>13.4</v>
      </c>
      <c r="J792" s="69">
        <v>31.78</v>
      </c>
      <c r="K792" s="77">
        <f t="shared" si="20"/>
        <v>18.380000000000003</v>
      </c>
      <c r="L792" s="69">
        <v>0</v>
      </c>
      <c r="M792" s="69">
        <v>0.14000000000000001</v>
      </c>
      <c r="N792" s="69">
        <f t="shared" si="21"/>
        <v>31.92</v>
      </c>
      <c r="O792" s="77">
        <v>4.5</v>
      </c>
      <c r="P792" s="69">
        <v>2.2599999999999998</v>
      </c>
      <c r="Q792" s="87">
        <v>6.7</v>
      </c>
      <c r="R792" s="134">
        <v>29.9</v>
      </c>
      <c r="S792" s="87">
        <v>1.2</v>
      </c>
      <c r="T792" s="69">
        <v>5.16</v>
      </c>
      <c r="U792" s="69">
        <f t="shared" si="22"/>
        <v>3.96</v>
      </c>
      <c r="V792" s="69">
        <v>0</v>
      </c>
      <c r="W792" s="69">
        <v>16.38</v>
      </c>
      <c r="X792" s="69">
        <f t="shared" si="23"/>
        <v>21.54</v>
      </c>
      <c r="Y792" s="81">
        <f t="shared" si="19"/>
        <v>95.15397082658022</v>
      </c>
      <c r="Z792" s="88">
        <f>(I792-S792)/I792*100</f>
        <v>91.044776119402997</v>
      </c>
      <c r="AA792" s="90">
        <f>(J792-T792)/J792*100</f>
        <v>83.763373190685968</v>
      </c>
      <c r="AB792" s="90">
        <f>100*(1-X792/N792)</f>
        <v>32.518796992481214</v>
      </c>
    </row>
    <row r="793" spans="2:28">
      <c r="B793" s="73">
        <v>43984</v>
      </c>
      <c r="C793" s="69">
        <v>10</v>
      </c>
      <c r="D793" s="99"/>
      <c r="E793" s="74">
        <v>1250.7</v>
      </c>
      <c r="F793" s="99"/>
      <c r="G793" s="88">
        <v>46.39</v>
      </c>
      <c r="H793" s="74">
        <v>505</v>
      </c>
      <c r="I793" s="87">
        <v>10.5</v>
      </c>
      <c r="J793" s="87"/>
      <c r="K793" s="77"/>
      <c r="L793" s="69"/>
      <c r="M793" s="69"/>
      <c r="N793" s="69"/>
      <c r="O793" s="77">
        <v>5.4</v>
      </c>
      <c r="P793" s="87"/>
      <c r="Q793" s="87"/>
      <c r="R793" s="87">
        <v>26</v>
      </c>
      <c r="S793" s="87">
        <v>0.3</v>
      </c>
      <c r="T793" s="87"/>
      <c r="U793" s="69"/>
      <c r="V793" s="87"/>
      <c r="W793" s="69"/>
      <c r="X793" s="69"/>
      <c r="Y793" s="81">
        <f t="shared" si="19"/>
        <v>94.851485148514854</v>
      </c>
      <c r="Z793" s="88">
        <f>(I793-S793)/I793*100</f>
        <v>97.142857142857125</v>
      </c>
      <c r="AA793" s="90"/>
      <c r="AB793" s="90"/>
    </row>
    <row r="794" spans="2:28">
      <c r="B794" s="73">
        <v>43985</v>
      </c>
      <c r="C794" s="69">
        <v>10</v>
      </c>
      <c r="D794" s="99"/>
      <c r="E794" s="74">
        <v>1240.6600000000001</v>
      </c>
      <c r="F794" s="88">
        <v>3.39</v>
      </c>
      <c r="G794" s="88">
        <v>41.33</v>
      </c>
      <c r="H794" s="74">
        <v>370</v>
      </c>
      <c r="I794" s="87">
        <v>13.3</v>
      </c>
      <c r="J794" s="69">
        <v>39.25</v>
      </c>
      <c r="K794" s="77">
        <f t="shared" si="20"/>
        <v>25.95</v>
      </c>
      <c r="L794" s="87"/>
      <c r="M794" s="87"/>
      <c r="N794" s="69"/>
      <c r="O794" s="77">
        <v>5.15</v>
      </c>
      <c r="P794" s="69">
        <v>2.19</v>
      </c>
      <c r="Q794" s="87">
        <v>6.7</v>
      </c>
      <c r="R794" s="143">
        <v>25.3</v>
      </c>
      <c r="S794" s="87">
        <v>0.2</v>
      </c>
      <c r="T794" s="69">
        <v>3.96</v>
      </c>
      <c r="U794" s="69">
        <f t="shared" si="22"/>
        <v>3.76</v>
      </c>
      <c r="V794" s="69">
        <v>0</v>
      </c>
      <c r="W794" s="69">
        <v>16.91</v>
      </c>
      <c r="X794" s="69">
        <f t="shared" si="23"/>
        <v>20.87</v>
      </c>
      <c r="Y794" s="81">
        <f t="shared" si="19"/>
        <v>93.162162162162161</v>
      </c>
      <c r="Z794" s="88">
        <f>(I794-S794)/I794*100</f>
        <v>98.496240601503757</v>
      </c>
      <c r="AA794" s="90">
        <f>(J794-T794)/J794*100</f>
        <v>89.910828025477713</v>
      </c>
      <c r="AB794" s="90"/>
    </row>
    <row r="795" spans="2:28">
      <c r="B795" s="73">
        <v>43986</v>
      </c>
      <c r="C795" s="69">
        <v>10</v>
      </c>
      <c r="D795" s="99"/>
      <c r="E795" s="74">
        <v>1393.16</v>
      </c>
      <c r="F795" s="88"/>
      <c r="G795" s="88">
        <v>14.36</v>
      </c>
      <c r="H795" s="74">
        <v>395</v>
      </c>
      <c r="I795" s="69">
        <v>15</v>
      </c>
      <c r="J795" s="69"/>
      <c r="K795" s="77"/>
      <c r="L795" s="69">
        <v>0</v>
      </c>
      <c r="M795" s="87">
        <v>0.4</v>
      </c>
      <c r="N795" s="69"/>
      <c r="O795" s="77">
        <v>4.05</v>
      </c>
      <c r="P795" s="69"/>
      <c r="Q795" s="87"/>
      <c r="R795" s="144">
        <v>25.6</v>
      </c>
      <c r="S795" s="87">
        <v>0.2</v>
      </c>
      <c r="T795" s="69"/>
      <c r="U795" s="69"/>
      <c r="V795" s="87"/>
      <c r="W795" s="69"/>
      <c r="X795" s="69"/>
      <c r="Y795" s="81">
        <f t="shared" si="19"/>
        <v>93.518987341772146</v>
      </c>
      <c r="Z795" s="88">
        <f>(I795-S795)/I795*100</f>
        <v>98.666666666666671</v>
      </c>
      <c r="AA795" s="90"/>
      <c r="AB795" s="90"/>
    </row>
    <row r="796" spans="2:28">
      <c r="B796" s="73">
        <v>43987</v>
      </c>
      <c r="C796" s="69">
        <v>10</v>
      </c>
      <c r="D796" s="99"/>
      <c r="E796" s="74">
        <v>1329.58</v>
      </c>
      <c r="F796" s="88">
        <v>7.81</v>
      </c>
      <c r="G796" s="88">
        <v>88.96</v>
      </c>
      <c r="H796" s="74">
        <v>426</v>
      </c>
      <c r="I796" s="87">
        <v>18.399999999999999</v>
      </c>
      <c r="J796" s="69">
        <v>36.26</v>
      </c>
      <c r="K796" s="77">
        <f t="shared" si="20"/>
        <v>17.86</v>
      </c>
      <c r="L796" s="87"/>
      <c r="M796" s="87"/>
      <c r="N796" s="69"/>
      <c r="O796" s="77">
        <v>4.2</v>
      </c>
      <c r="P796" s="69">
        <v>10.07</v>
      </c>
      <c r="Q796" s="71">
        <v>7.4</v>
      </c>
      <c r="R796" s="144">
        <v>34.9</v>
      </c>
      <c r="S796" s="87">
        <v>0.4</v>
      </c>
      <c r="T796" s="69">
        <v>3.1</v>
      </c>
      <c r="U796" s="69">
        <f t="shared" si="22"/>
        <v>2.7</v>
      </c>
      <c r="V796" s="69">
        <v>0</v>
      </c>
      <c r="W796" s="69">
        <v>17.149999999999999</v>
      </c>
      <c r="X796" s="69">
        <f t="shared" si="23"/>
        <v>20.25</v>
      </c>
      <c r="Y796" s="81">
        <f t="shared" si="19"/>
        <v>91.807511737089214</v>
      </c>
      <c r="Z796" s="88">
        <f>(I796-S796)/I796*100</f>
        <v>97.826086956521749</v>
      </c>
      <c r="AA796" s="90">
        <f>(J796-T796)/J796*100</f>
        <v>91.45063430777715</v>
      </c>
      <c r="AB796" s="90"/>
    </row>
    <row r="797" spans="2:28">
      <c r="B797" s="73">
        <v>43988</v>
      </c>
      <c r="C797" s="69">
        <v>10</v>
      </c>
      <c r="D797" s="99"/>
      <c r="E797" s="74">
        <v>1459.22</v>
      </c>
      <c r="F797" s="99"/>
      <c r="G797" s="88"/>
      <c r="H797" s="74">
        <v>636</v>
      </c>
      <c r="I797" s="87"/>
      <c r="J797" s="69"/>
      <c r="K797" s="77"/>
      <c r="L797" s="87"/>
      <c r="M797" s="87"/>
      <c r="N797" s="69"/>
      <c r="O797" s="77">
        <v>4.8</v>
      </c>
      <c r="P797" s="69"/>
      <c r="Q797" s="71"/>
      <c r="R797" s="144">
        <v>22.7</v>
      </c>
      <c r="S797" s="87">
        <v>0.1</v>
      </c>
      <c r="T797" s="69"/>
      <c r="U797" s="69"/>
      <c r="V797" s="87"/>
      <c r="W797" s="69"/>
      <c r="X797" s="69"/>
      <c r="Y797" s="81">
        <f t="shared" si="19"/>
        <v>96.430817610062888</v>
      </c>
      <c r="Z797" s="88"/>
      <c r="AA797" s="90"/>
      <c r="AB797" s="90"/>
    </row>
    <row r="798" spans="2:28">
      <c r="B798" s="73">
        <v>43989</v>
      </c>
      <c r="C798" s="69">
        <v>10</v>
      </c>
      <c r="D798" s="99"/>
      <c r="E798" s="74">
        <v>1395.48</v>
      </c>
      <c r="F798" s="99"/>
      <c r="G798" s="88"/>
      <c r="H798" s="74">
        <v>703</v>
      </c>
      <c r="I798" s="87"/>
      <c r="J798" s="69"/>
      <c r="K798" s="77"/>
      <c r="L798" s="87"/>
      <c r="M798" s="87"/>
      <c r="N798" s="69"/>
      <c r="O798" s="77">
        <v>4.6500000000000004</v>
      </c>
      <c r="P798" s="69"/>
      <c r="Q798" s="71"/>
      <c r="R798" s="144">
        <v>27.9</v>
      </c>
      <c r="S798" s="87">
        <v>0.2</v>
      </c>
      <c r="T798" s="69"/>
      <c r="U798" s="69"/>
      <c r="V798" s="87"/>
      <c r="W798" s="69"/>
      <c r="X798" s="69"/>
      <c r="Y798" s="81">
        <f t="shared" si="19"/>
        <v>96.031294452347083</v>
      </c>
      <c r="Z798" s="88"/>
      <c r="AA798" s="90"/>
      <c r="AB798" s="90"/>
    </row>
    <row r="799" spans="2:28">
      <c r="B799" s="73">
        <v>43990</v>
      </c>
      <c r="C799" s="69">
        <v>10</v>
      </c>
      <c r="D799" s="77">
        <v>7.3</v>
      </c>
      <c r="E799" s="74">
        <v>1469.14</v>
      </c>
      <c r="F799" s="88">
        <v>6.48</v>
      </c>
      <c r="G799" s="88">
        <v>110.61</v>
      </c>
      <c r="H799" s="74">
        <v>536</v>
      </c>
      <c r="I799" s="87">
        <v>15.3</v>
      </c>
      <c r="J799" s="69">
        <v>43.73</v>
      </c>
      <c r="K799" s="77">
        <f t="shared" si="20"/>
        <v>28.429999999999996</v>
      </c>
      <c r="L799" s="69">
        <v>0</v>
      </c>
      <c r="M799" s="69">
        <v>0.47</v>
      </c>
      <c r="N799" s="69">
        <f t="shared" si="21"/>
        <v>44.199999999999996</v>
      </c>
      <c r="O799" s="77">
        <v>5.3000000000000007</v>
      </c>
      <c r="P799" s="69">
        <v>2.1</v>
      </c>
      <c r="Q799" s="71">
        <v>6.8</v>
      </c>
      <c r="R799" s="144">
        <v>24.6</v>
      </c>
      <c r="S799" s="87">
        <v>0.4</v>
      </c>
      <c r="T799" s="69">
        <v>3.93</v>
      </c>
      <c r="U799" s="69">
        <f t="shared" si="22"/>
        <v>3.5300000000000002</v>
      </c>
      <c r="V799" s="69">
        <v>0</v>
      </c>
      <c r="W799" s="69">
        <v>12.03</v>
      </c>
      <c r="X799" s="69">
        <f t="shared" si="23"/>
        <v>15.959999999999999</v>
      </c>
      <c r="Y799" s="81">
        <f t="shared" ref="Y799:Y862" si="24">(H799-R799)/H799*100</f>
        <v>95.410447761194035</v>
      </c>
      <c r="Z799" s="88">
        <f>(I799-S799)/I799*100</f>
        <v>97.385620915032675</v>
      </c>
      <c r="AA799" s="90">
        <f>(J799-T799)/J799*100</f>
        <v>91.013034530070897</v>
      </c>
      <c r="AB799" s="90">
        <f>100*(1-X799/N799)</f>
        <v>63.89140271493212</v>
      </c>
    </row>
    <row r="800" spans="2:28">
      <c r="B800" s="73">
        <v>43991</v>
      </c>
      <c r="C800" s="69">
        <v>10</v>
      </c>
      <c r="D800" s="77"/>
      <c r="E800" s="74">
        <v>1420.49</v>
      </c>
      <c r="F800" s="88"/>
      <c r="G800" s="88">
        <v>88.07</v>
      </c>
      <c r="H800" s="74">
        <v>655</v>
      </c>
      <c r="I800" s="87">
        <v>16.100000000000001</v>
      </c>
      <c r="J800" s="69"/>
      <c r="K800" s="77"/>
      <c r="L800" s="87"/>
      <c r="M800" s="87"/>
      <c r="N800" s="69"/>
      <c r="O800" s="77">
        <v>4.6500000000000004</v>
      </c>
      <c r="P800" s="69"/>
      <c r="Q800" s="71"/>
      <c r="R800" s="144">
        <v>26.4</v>
      </c>
      <c r="S800" s="87">
        <v>0.1</v>
      </c>
      <c r="T800" s="69"/>
      <c r="U800" s="69"/>
      <c r="V800" s="87"/>
      <c r="W800" s="69"/>
      <c r="X800" s="69"/>
      <c r="Y800" s="81">
        <f t="shared" si="24"/>
        <v>95.969465648854964</v>
      </c>
      <c r="Z800" s="88">
        <f>(I800-S800)/I800*100</f>
        <v>99.378881987577628</v>
      </c>
      <c r="AA800" s="90"/>
      <c r="AB800" s="90"/>
    </row>
    <row r="801" spans="2:28">
      <c r="B801" s="73">
        <v>43992</v>
      </c>
      <c r="C801" s="69">
        <v>10</v>
      </c>
      <c r="D801" s="77"/>
      <c r="E801" s="74">
        <v>1368.26</v>
      </c>
      <c r="F801" s="88">
        <v>12.73</v>
      </c>
      <c r="G801" s="88">
        <v>73.489999999999995</v>
      </c>
      <c r="H801" s="74">
        <v>638</v>
      </c>
      <c r="I801" s="87">
        <v>18.2</v>
      </c>
      <c r="J801" s="69">
        <v>42.24</v>
      </c>
      <c r="K801" s="77">
        <f t="shared" si="20"/>
        <v>24.040000000000003</v>
      </c>
      <c r="L801" s="87"/>
      <c r="M801" s="87"/>
      <c r="N801" s="69"/>
      <c r="O801" s="77">
        <v>4.55</v>
      </c>
      <c r="P801" s="69">
        <v>1.67</v>
      </c>
      <c r="Q801" s="71">
        <v>6.7</v>
      </c>
      <c r="R801" s="144">
        <v>26.7</v>
      </c>
      <c r="S801" s="87">
        <v>0.2</v>
      </c>
      <c r="T801" s="69">
        <v>3.93</v>
      </c>
      <c r="U801" s="69">
        <f t="shared" si="22"/>
        <v>3.73</v>
      </c>
      <c r="V801" s="69">
        <v>0</v>
      </c>
      <c r="W801" s="69">
        <v>13.39</v>
      </c>
      <c r="X801" s="69">
        <f t="shared" si="23"/>
        <v>17.32</v>
      </c>
      <c r="Y801" s="81">
        <f t="shared" si="24"/>
        <v>95.81504702194357</v>
      </c>
      <c r="Z801" s="88">
        <f>(I801-S801)/I801*100</f>
        <v>98.901098901098905</v>
      </c>
      <c r="AA801" s="90">
        <f>(J801-T801)/J801*100</f>
        <v>90.696022727272734</v>
      </c>
      <c r="AB801" s="90"/>
    </row>
    <row r="802" spans="2:28">
      <c r="B802" s="73">
        <v>43993</v>
      </c>
      <c r="C802" s="69">
        <v>10</v>
      </c>
      <c r="D802" s="77"/>
      <c r="E802" s="74">
        <v>1370.62</v>
      </c>
      <c r="F802" s="88"/>
      <c r="G802" s="88">
        <v>77.88</v>
      </c>
      <c r="H802" s="74">
        <v>1004</v>
      </c>
      <c r="I802" s="87">
        <v>18.5</v>
      </c>
      <c r="J802" s="69"/>
      <c r="K802" s="77"/>
      <c r="L802" s="69">
        <v>0</v>
      </c>
      <c r="M802" s="69">
        <v>0.25</v>
      </c>
      <c r="N802" s="69"/>
      <c r="O802" s="77">
        <v>4.1500000000000004</v>
      </c>
      <c r="P802" s="69"/>
      <c r="Q802" s="71"/>
      <c r="R802" s="144">
        <v>24.1</v>
      </c>
      <c r="S802" s="87">
        <v>0.2</v>
      </c>
      <c r="T802" s="69"/>
      <c r="U802" s="69"/>
      <c r="V802" s="69"/>
      <c r="W802" s="69"/>
      <c r="X802" s="69"/>
      <c r="Y802" s="81">
        <f t="shared" si="24"/>
        <v>97.599601593625493</v>
      </c>
      <c r="Z802" s="88">
        <f>(I802-S802)/I802*100</f>
        <v>98.918918918918919</v>
      </c>
      <c r="AA802" s="90"/>
      <c r="AB802" s="90"/>
    </row>
    <row r="803" spans="2:28">
      <c r="B803" s="73">
        <v>43994</v>
      </c>
      <c r="C803" s="69">
        <v>10</v>
      </c>
      <c r="D803" s="77"/>
      <c r="E803" s="74">
        <v>1325.74</v>
      </c>
      <c r="F803" s="88">
        <v>8.5</v>
      </c>
      <c r="G803" s="88">
        <v>95.26</v>
      </c>
      <c r="H803" s="74">
        <v>1607</v>
      </c>
      <c r="I803" s="87">
        <v>19.2</v>
      </c>
      <c r="J803" s="69">
        <v>43.73</v>
      </c>
      <c r="K803" s="77">
        <f t="shared" si="20"/>
        <v>24.529999999999998</v>
      </c>
      <c r="L803" s="87"/>
      <c r="M803" s="87"/>
      <c r="N803" s="69"/>
      <c r="O803" s="77">
        <v>4.5</v>
      </c>
      <c r="P803" s="69">
        <v>1.91</v>
      </c>
      <c r="Q803" s="71">
        <v>6.9</v>
      </c>
      <c r="R803" s="144">
        <v>25.6</v>
      </c>
      <c r="S803" s="87">
        <v>0.3</v>
      </c>
      <c r="T803" s="69">
        <v>4.1500000000000004</v>
      </c>
      <c r="U803" s="69">
        <f t="shared" si="22"/>
        <v>3.8500000000000005</v>
      </c>
      <c r="V803" s="69">
        <v>0</v>
      </c>
      <c r="W803" s="69">
        <v>18.739999999999998</v>
      </c>
      <c r="X803" s="69">
        <f t="shared" si="23"/>
        <v>22.89</v>
      </c>
      <c r="Y803" s="81">
        <f t="shared" si="24"/>
        <v>98.406969508400749</v>
      </c>
      <c r="Z803" s="88">
        <f>(I803-S803)/I803*100</f>
        <v>98.4375</v>
      </c>
      <c r="AA803" s="90">
        <f>(J803-T803)/J803*100</f>
        <v>90.509947404527793</v>
      </c>
      <c r="AB803" s="90"/>
    </row>
    <row r="804" spans="2:28">
      <c r="B804" s="73">
        <v>43995</v>
      </c>
      <c r="C804" s="69">
        <v>10</v>
      </c>
      <c r="D804" s="77"/>
      <c r="E804" s="74">
        <v>1422.67</v>
      </c>
      <c r="F804" s="88"/>
      <c r="G804" s="88"/>
      <c r="H804" s="74">
        <v>1300</v>
      </c>
      <c r="I804" s="87"/>
      <c r="J804" s="69"/>
      <c r="K804" s="77"/>
      <c r="L804" s="87"/>
      <c r="M804" s="87"/>
      <c r="N804" s="69"/>
      <c r="O804" s="77">
        <v>4.1500000000000004</v>
      </c>
      <c r="P804" s="69"/>
      <c r="Q804" s="71"/>
      <c r="R804" s="144">
        <v>27.4</v>
      </c>
      <c r="S804" s="87">
        <v>0.5</v>
      </c>
      <c r="T804" s="69"/>
      <c r="U804" s="69"/>
      <c r="V804" s="87"/>
      <c r="W804" s="69"/>
      <c r="X804" s="69"/>
      <c r="Y804" s="81">
        <f t="shared" si="24"/>
        <v>97.892307692307696</v>
      </c>
      <c r="Z804" s="88"/>
      <c r="AA804" s="90"/>
      <c r="AB804" s="90"/>
    </row>
    <row r="805" spans="2:28">
      <c r="B805" s="73">
        <v>43996</v>
      </c>
      <c r="C805" s="69">
        <v>10</v>
      </c>
      <c r="D805" s="77"/>
      <c r="E805" s="74">
        <v>1563.65</v>
      </c>
      <c r="F805" s="88"/>
      <c r="G805" s="88"/>
      <c r="H805" s="74">
        <v>835</v>
      </c>
      <c r="I805" s="87"/>
      <c r="J805" s="69"/>
      <c r="K805" s="77"/>
      <c r="L805" s="87"/>
      <c r="M805" s="87"/>
      <c r="N805" s="69"/>
      <c r="O805" s="77">
        <v>4.5999999999999996</v>
      </c>
      <c r="P805" s="69"/>
      <c r="Q805" s="71"/>
      <c r="R805" s="144">
        <v>29.5</v>
      </c>
      <c r="S805" s="87">
        <v>0.4</v>
      </c>
      <c r="T805" s="69"/>
      <c r="U805" s="69"/>
      <c r="V805" s="87"/>
      <c r="W805" s="69"/>
      <c r="X805" s="69"/>
      <c r="Y805" s="81">
        <f t="shared" si="24"/>
        <v>96.467065868263475</v>
      </c>
      <c r="Z805" s="88"/>
      <c r="AA805" s="90"/>
      <c r="AB805" s="90"/>
    </row>
    <row r="806" spans="2:28">
      <c r="B806" s="73">
        <v>43997</v>
      </c>
      <c r="C806" s="69">
        <v>10</v>
      </c>
      <c r="D806" s="77">
        <v>7.3</v>
      </c>
      <c r="E806" s="74">
        <v>1613.13</v>
      </c>
      <c r="F806" s="88">
        <v>8.07</v>
      </c>
      <c r="G806" s="88">
        <v>78.17</v>
      </c>
      <c r="H806" s="74">
        <v>828</v>
      </c>
      <c r="I806" s="87">
        <v>14.1</v>
      </c>
      <c r="J806" s="69">
        <v>43.73</v>
      </c>
      <c r="K806" s="77">
        <f t="shared" si="20"/>
        <v>29.629999999999995</v>
      </c>
      <c r="L806" s="34">
        <v>0</v>
      </c>
      <c r="M806" s="34">
        <v>0.15</v>
      </c>
      <c r="N806" s="69">
        <f t="shared" si="21"/>
        <v>43.879999999999995</v>
      </c>
      <c r="O806" s="77">
        <v>5.95</v>
      </c>
      <c r="P806" s="69">
        <v>2.36</v>
      </c>
      <c r="Q806" s="71">
        <v>7.3</v>
      </c>
      <c r="R806" s="144">
        <v>28.9</v>
      </c>
      <c r="S806" s="87">
        <v>0.2</v>
      </c>
      <c r="T806" s="69">
        <v>3.91</v>
      </c>
      <c r="U806" s="69">
        <f t="shared" si="22"/>
        <v>3.71</v>
      </c>
      <c r="V806" s="69">
        <v>0</v>
      </c>
      <c r="W806" s="69">
        <v>17.59</v>
      </c>
      <c r="X806" s="69">
        <f t="shared" si="23"/>
        <v>21.5</v>
      </c>
      <c r="Y806" s="81">
        <f t="shared" si="24"/>
        <v>96.509661835748801</v>
      </c>
      <c r="Z806" s="88">
        <f>(I806-S806)/I806*100</f>
        <v>98.581560283687949</v>
      </c>
      <c r="AA806" s="90">
        <f>(J806-T806)/J806*100</f>
        <v>91.058769723302063</v>
      </c>
      <c r="AB806" s="90">
        <f>100*(1-X806/N806)</f>
        <v>51.002734731084765</v>
      </c>
    </row>
    <row r="807" spans="2:28">
      <c r="B807" s="73">
        <v>43998</v>
      </c>
      <c r="C807" s="69">
        <v>10</v>
      </c>
      <c r="D807" s="77"/>
      <c r="E807" s="74">
        <v>1792.27</v>
      </c>
      <c r="F807" s="88"/>
      <c r="G807" s="88">
        <v>93.37</v>
      </c>
      <c r="H807" s="74">
        <v>729</v>
      </c>
      <c r="I807" s="87">
        <v>14.7</v>
      </c>
      <c r="J807" s="69"/>
      <c r="K807" s="77"/>
      <c r="L807" s="87"/>
      <c r="M807" s="87"/>
      <c r="N807" s="69"/>
      <c r="O807" s="77">
        <v>3.45</v>
      </c>
      <c r="P807" s="69"/>
      <c r="Q807" s="71"/>
      <c r="R807" s="144">
        <v>20.5</v>
      </c>
      <c r="S807" s="87">
        <v>0.1</v>
      </c>
      <c r="T807" s="69"/>
      <c r="U807" s="69"/>
      <c r="V807" s="87"/>
      <c r="W807" s="69"/>
      <c r="X807" s="69"/>
      <c r="Y807" s="81">
        <f t="shared" si="24"/>
        <v>97.187928669410155</v>
      </c>
      <c r="Z807" s="88">
        <f>(I807-S807)/I807*100</f>
        <v>99.319727891156461</v>
      </c>
      <c r="AA807" s="90"/>
      <c r="AB807" s="90"/>
    </row>
    <row r="808" spans="2:28">
      <c r="B808" s="73">
        <v>43999</v>
      </c>
      <c r="C808" s="69">
        <v>10</v>
      </c>
      <c r="D808" s="77"/>
      <c r="E808" s="74">
        <v>1723.51</v>
      </c>
      <c r="F808" s="88">
        <v>11.57</v>
      </c>
      <c r="G808" s="88">
        <v>57.39</v>
      </c>
      <c r="H808" s="74">
        <v>1263</v>
      </c>
      <c r="I808" s="87">
        <v>17.399999999999999</v>
      </c>
      <c r="J808" s="69">
        <v>44.59</v>
      </c>
      <c r="K808" s="77">
        <f t="shared" si="20"/>
        <v>27.190000000000005</v>
      </c>
      <c r="L808" s="87"/>
      <c r="M808" s="87"/>
      <c r="N808" s="69"/>
      <c r="O808" s="77">
        <v>3.5</v>
      </c>
      <c r="P808" s="69">
        <v>0.76</v>
      </c>
      <c r="Q808" s="71">
        <v>9.3000000000000007</v>
      </c>
      <c r="R808" s="144">
        <v>42.1</v>
      </c>
      <c r="S808" s="87">
        <v>0.4</v>
      </c>
      <c r="T808" s="69">
        <v>3.46</v>
      </c>
      <c r="U808" s="69">
        <f t="shared" si="22"/>
        <v>3.06</v>
      </c>
      <c r="V808" s="69">
        <v>0</v>
      </c>
      <c r="W808" s="69">
        <v>19.55</v>
      </c>
      <c r="X808" s="69">
        <f t="shared" si="23"/>
        <v>23.01</v>
      </c>
      <c r="Y808" s="81">
        <f t="shared" si="24"/>
        <v>96.666666666666686</v>
      </c>
      <c r="Z808" s="88">
        <f>(I808-S808)/I808*100</f>
        <v>97.701149425287355</v>
      </c>
      <c r="AA808" s="90">
        <f>(J808-T808)/J808*100</f>
        <v>92.240412648575912</v>
      </c>
      <c r="AB808" s="90"/>
    </row>
    <row r="809" spans="2:28">
      <c r="B809" s="73">
        <v>44000</v>
      </c>
      <c r="C809" s="69">
        <v>10</v>
      </c>
      <c r="D809" s="77"/>
      <c r="E809" s="74">
        <v>1873.03</v>
      </c>
      <c r="F809" s="88"/>
      <c r="G809" s="88">
        <v>58.31</v>
      </c>
      <c r="H809" s="74">
        <v>693</v>
      </c>
      <c r="I809" s="87">
        <v>15.9</v>
      </c>
      <c r="J809" s="69"/>
      <c r="K809" s="77"/>
      <c r="L809" s="69">
        <v>0</v>
      </c>
      <c r="M809" s="69">
        <v>0.15</v>
      </c>
      <c r="N809" s="69"/>
      <c r="O809" s="77">
        <v>4.5</v>
      </c>
      <c r="P809" s="69"/>
      <c r="Q809" s="71"/>
      <c r="R809" s="144">
        <v>49.5</v>
      </c>
      <c r="S809" s="87">
        <v>0.3</v>
      </c>
      <c r="T809" s="69"/>
      <c r="U809" s="69"/>
      <c r="V809" s="87"/>
      <c r="W809" s="69"/>
      <c r="X809" s="69"/>
      <c r="Y809" s="81">
        <f t="shared" si="24"/>
        <v>92.857142857142861</v>
      </c>
      <c r="Z809" s="88">
        <f>(I809-S809)/I809*100</f>
        <v>98.113207547169807</v>
      </c>
      <c r="AA809" s="90"/>
      <c r="AB809" s="90"/>
    </row>
    <row r="810" spans="2:28">
      <c r="B810" s="73">
        <v>44001</v>
      </c>
      <c r="C810" s="69">
        <v>10</v>
      </c>
      <c r="D810" s="77"/>
      <c r="E810" s="74">
        <v>1858.36</v>
      </c>
      <c r="F810" s="88">
        <v>12.76</v>
      </c>
      <c r="G810" s="88">
        <v>43.33</v>
      </c>
      <c r="H810" s="74">
        <v>869</v>
      </c>
      <c r="I810" s="87">
        <v>15.5</v>
      </c>
      <c r="J810" s="69">
        <v>37.76</v>
      </c>
      <c r="K810" s="77">
        <f t="shared" si="20"/>
        <v>22.259999999999998</v>
      </c>
      <c r="L810" s="69"/>
      <c r="M810" s="69"/>
      <c r="N810" s="69"/>
      <c r="O810" s="77">
        <v>4.0999999999999996</v>
      </c>
      <c r="P810" s="69">
        <v>1.41</v>
      </c>
      <c r="Q810" s="71">
        <v>7.1</v>
      </c>
      <c r="R810" s="144">
        <v>31.3</v>
      </c>
      <c r="S810" s="87">
        <v>0.5</v>
      </c>
      <c r="T810" s="69">
        <v>3.96</v>
      </c>
      <c r="U810" s="69">
        <f t="shared" si="22"/>
        <v>3.46</v>
      </c>
      <c r="V810" s="69">
        <v>0</v>
      </c>
      <c r="W810" s="69">
        <v>20.77</v>
      </c>
      <c r="X810" s="69">
        <f t="shared" si="23"/>
        <v>24.73</v>
      </c>
      <c r="Y810" s="81">
        <f t="shared" si="24"/>
        <v>96.398158803222103</v>
      </c>
      <c r="Z810" s="88">
        <f>(I810-S810)/I810*100</f>
        <v>96.774193548387103</v>
      </c>
      <c r="AA810" s="90">
        <f>(J810-T810)/J810*100</f>
        <v>89.512711864406782</v>
      </c>
      <c r="AB810" s="90"/>
    </row>
    <row r="811" spans="2:28">
      <c r="B811" s="73">
        <v>44002</v>
      </c>
      <c r="C811" s="69">
        <v>10</v>
      </c>
      <c r="D811" s="77"/>
      <c r="E811" s="74">
        <v>1930.29</v>
      </c>
      <c r="F811" s="88"/>
      <c r="G811" s="88"/>
      <c r="H811" s="74">
        <v>831</v>
      </c>
      <c r="I811" s="87"/>
      <c r="J811" s="69"/>
      <c r="K811" s="77"/>
      <c r="L811" s="87"/>
      <c r="M811" s="87"/>
      <c r="N811" s="69"/>
      <c r="O811" s="77">
        <v>3.75</v>
      </c>
      <c r="P811" s="69"/>
      <c r="Q811" s="71"/>
      <c r="R811" s="144">
        <v>32.9</v>
      </c>
      <c r="S811" s="87">
        <v>0.2</v>
      </c>
      <c r="T811" s="69"/>
      <c r="U811" s="69"/>
      <c r="V811" s="87"/>
      <c r="W811" s="69"/>
      <c r="X811" s="69"/>
      <c r="Y811" s="81">
        <f t="shared" si="24"/>
        <v>96.040914560770162</v>
      </c>
      <c r="Z811" s="88"/>
      <c r="AA811" s="90"/>
      <c r="AB811" s="90"/>
    </row>
    <row r="812" spans="2:28">
      <c r="B812" s="73">
        <v>44003</v>
      </c>
      <c r="C812" s="69">
        <v>10</v>
      </c>
      <c r="D812" s="77"/>
      <c r="E812" s="74">
        <v>1724.86</v>
      </c>
      <c r="F812" s="88"/>
      <c r="G812" s="88"/>
      <c r="H812" s="74">
        <v>848</v>
      </c>
      <c r="I812" s="87"/>
      <c r="J812" s="69"/>
      <c r="K812" s="77"/>
      <c r="L812" s="87"/>
      <c r="M812" s="87"/>
      <c r="N812" s="69"/>
      <c r="O812" s="77">
        <v>3.65</v>
      </c>
      <c r="P812" s="69"/>
      <c r="Q812" s="71"/>
      <c r="R812" s="144">
        <v>29.7</v>
      </c>
      <c r="S812" s="87">
        <v>0.2</v>
      </c>
      <c r="T812" s="69"/>
      <c r="U812" s="69"/>
      <c r="V812" s="87"/>
      <c r="W812" s="69"/>
      <c r="X812" s="69"/>
      <c r="Y812" s="81">
        <f t="shared" si="24"/>
        <v>96.497641509433961</v>
      </c>
      <c r="Z812" s="88"/>
      <c r="AA812" s="90"/>
      <c r="AB812" s="90"/>
    </row>
    <row r="813" spans="2:28">
      <c r="B813" s="73">
        <v>44004</v>
      </c>
      <c r="C813" s="69">
        <v>10</v>
      </c>
      <c r="D813" s="77">
        <v>7.3</v>
      </c>
      <c r="E813" s="74">
        <v>1649.67</v>
      </c>
      <c r="F813" s="88">
        <v>17.32</v>
      </c>
      <c r="G813" s="88">
        <v>68.53</v>
      </c>
      <c r="H813" s="74">
        <v>808</v>
      </c>
      <c r="I813" s="87">
        <v>15.8</v>
      </c>
      <c r="J813" s="69">
        <v>37.76</v>
      </c>
      <c r="K813" s="77">
        <f t="shared" si="20"/>
        <v>21.959999999999997</v>
      </c>
      <c r="L813" s="34">
        <v>0</v>
      </c>
      <c r="M813" s="34">
        <v>0.19</v>
      </c>
      <c r="N813" s="69">
        <f t="shared" si="21"/>
        <v>37.949999999999996</v>
      </c>
      <c r="O813" s="77">
        <v>3.9000000000000004</v>
      </c>
      <c r="P813" s="69">
        <v>6.29</v>
      </c>
      <c r="Q813" s="71">
        <v>7.2</v>
      </c>
      <c r="R813" s="144">
        <v>32</v>
      </c>
      <c r="S813" s="87">
        <v>0.2</v>
      </c>
      <c r="T813" s="69">
        <v>4.5999999999999996</v>
      </c>
      <c r="U813" s="69">
        <f t="shared" si="22"/>
        <v>4.3999999999999995</v>
      </c>
      <c r="V813" s="34">
        <v>0</v>
      </c>
      <c r="W813" s="34">
        <v>13.05</v>
      </c>
      <c r="X813" s="69">
        <f t="shared" si="23"/>
        <v>17.649999999999999</v>
      </c>
      <c r="Y813" s="81">
        <f t="shared" si="24"/>
        <v>96.039603960396036</v>
      </c>
      <c r="Z813" s="88">
        <f>(I813-S813)/I813*100</f>
        <v>98.734177215189874</v>
      </c>
      <c r="AA813" s="90">
        <f>(J813-T813)/J813*100</f>
        <v>87.817796610169481</v>
      </c>
      <c r="AB813" s="90">
        <f>100*(1-X813/N813)</f>
        <v>53.49143610013175</v>
      </c>
    </row>
    <row r="814" spans="2:28">
      <c r="B814" s="73">
        <v>44005</v>
      </c>
      <c r="C814" s="69">
        <v>10</v>
      </c>
      <c r="D814" s="77"/>
      <c r="E814" s="74">
        <v>1651.61</v>
      </c>
      <c r="F814" s="88"/>
      <c r="G814" s="88">
        <v>47.53</v>
      </c>
      <c r="H814" s="74">
        <v>747</v>
      </c>
      <c r="I814" s="87">
        <v>16.3</v>
      </c>
      <c r="J814" s="69"/>
      <c r="K814" s="77"/>
      <c r="L814" s="34"/>
      <c r="M814" s="34"/>
      <c r="N814" s="69"/>
      <c r="O814" s="77">
        <v>4.0999999999999996</v>
      </c>
      <c r="P814" s="69"/>
      <c r="Q814" s="71"/>
      <c r="R814" s="144">
        <v>27.7</v>
      </c>
      <c r="S814" s="87">
        <v>0.2</v>
      </c>
      <c r="T814" s="69"/>
      <c r="U814" s="69"/>
      <c r="V814" s="34"/>
      <c r="W814" s="34"/>
      <c r="X814" s="69"/>
      <c r="Y814" s="81">
        <f t="shared" si="24"/>
        <v>96.291834002677362</v>
      </c>
      <c r="Z814" s="88">
        <f>(I814-S814)/I814*100</f>
        <v>98.773006134969336</v>
      </c>
      <c r="AA814" s="90"/>
      <c r="AB814" s="90"/>
    </row>
    <row r="815" spans="2:28">
      <c r="B815" s="73">
        <v>44006</v>
      </c>
      <c r="C815" s="69">
        <v>10</v>
      </c>
      <c r="D815" s="77"/>
      <c r="E815" s="74">
        <v>1838.55</v>
      </c>
      <c r="F815" s="88"/>
      <c r="G815" s="88">
        <v>72.599999999999994</v>
      </c>
      <c r="H815" s="74">
        <v>1182</v>
      </c>
      <c r="I815" s="87">
        <v>14.4</v>
      </c>
      <c r="J815" s="69">
        <v>40.74</v>
      </c>
      <c r="K815" s="77">
        <f t="shared" si="20"/>
        <v>26.340000000000003</v>
      </c>
      <c r="L815" s="34"/>
      <c r="M815" s="34"/>
      <c r="N815" s="69"/>
      <c r="O815" s="77">
        <v>3.25</v>
      </c>
      <c r="P815" s="69">
        <v>12.45</v>
      </c>
      <c r="Q815" s="71">
        <v>6.9</v>
      </c>
      <c r="R815" s="144">
        <v>34.5</v>
      </c>
      <c r="S815" s="87">
        <v>0.2</v>
      </c>
      <c r="T815" s="69">
        <v>3.81</v>
      </c>
      <c r="U815" s="69">
        <f t="shared" si="22"/>
        <v>3.61</v>
      </c>
      <c r="V815" s="34">
        <v>0</v>
      </c>
      <c r="W815" s="34">
        <v>19.059999999999999</v>
      </c>
      <c r="X815" s="69">
        <f t="shared" si="23"/>
        <v>22.869999999999997</v>
      </c>
      <c r="Y815" s="81">
        <f t="shared" si="24"/>
        <v>97.081218274111677</v>
      </c>
      <c r="Z815" s="88">
        <f>(I815-S815)/I815*100</f>
        <v>98.611111111111114</v>
      </c>
      <c r="AA815" s="90">
        <f>(J815-T815)/J815*100</f>
        <v>90.648011782032398</v>
      </c>
      <c r="AB815" s="90"/>
    </row>
    <row r="816" spans="2:28">
      <c r="B816" s="73">
        <v>44007</v>
      </c>
      <c r="C816" s="69">
        <v>10</v>
      </c>
      <c r="D816" s="77"/>
      <c r="E816" s="74">
        <v>2181.33</v>
      </c>
      <c r="F816" s="88"/>
      <c r="G816" s="88">
        <v>50</v>
      </c>
      <c r="H816" s="74">
        <v>892</v>
      </c>
      <c r="I816" s="87">
        <v>26.1</v>
      </c>
      <c r="J816" s="69"/>
      <c r="K816" s="77"/>
      <c r="L816" s="69">
        <v>0</v>
      </c>
      <c r="M816" s="69">
        <v>0</v>
      </c>
      <c r="N816" s="69"/>
      <c r="O816" s="77">
        <v>3.45</v>
      </c>
      <c r="P816" s="69"/>
      <c r="Q816" s="71"/>
      <c r="R816" s="144">
        <v>30.3</v>
      </c>
      <c r="S816" s="87">
        <v>0.5</v>
      </c>
      <c r="T816" s="69"/>
      <c r="U816" s="69"/>
      <c r="V816" s="34"/>
      <c r="W816" s="34"/>
      <c r="X816" s="69"/>
      <c r="Y816" s="81">
        <f t="shared" si="24"/>
        <v>96.603139013452918</v>
      </c>
      <c r="Z816" s="88">
        <f>(I816-S816)/I816*100</f>
        <v>98.084291187739453</v>
      </c>
      <c r="AA816" s="90"/>
      <c r="AB816" s="90"/>
    </row>
    <row r="817" spans="2:28">
      <c r="B817" s="73">
        <v>44008</v>
      </c>
      <c r="C817" s="69">
        <v>10</v>
      </c>
      <c r="D817" s="77"/>
      <c r="E817" s="74">
        <v>2158.91</v>
      </c>
      <c r="F817" s="88">
        <v>10.61</v>
      </c>
      <c r="G817" s="88">
        <v>64.28</v>
      </c>
      <c r="H817" s="74">
        <v>834</v>
      </c>
      <c r="I817" s="87">
        <v>17.399999999999999</v>
      </c>
      <c r="J817" s="69">
        <v>44.62</v>
      </c>
      <c r="K817" s="77">
        <f t="shared" si="20"/>
        <v>27.22</v>
      </c>
      <c r="L817" s="87"/>
      <c r="M817" s="87"/>
      <c r="N817" s="69"/>
      <c r="O817" s="77">
        <v>3</v>
      </c>
      <c r="P817" s="69">
        <v>12.96</v>
      </c>
      <c r="Q817" s="71">
        <v>6.7</v>
      </c>
      <c r="R817" s="144">
        <v>29.9</v>
      </c>
      <c r="S817" s="87">
        <v>0.4</v>
      </c>
      <c r="T817" s="69">
        <v>6.83</v>
      </c>
      <c r="U817" s="69">
        <f t="shared" si="22"/>
        <v>6.43</v>
      </c>
      <c r="V817" s="34">
        <v>0</v>
      </c>
      <c r="W817" s="34">
        <v>23.9</v>
      </c>
      <c r="X817" s="69">
        <f t="shared" si="23"/>
        <v>30.729999999999997</v>
      </c>
      <c r="Y817" s="81">
        <f t="shared" si="24"/>
        <v>96.414868105515595</v>
      </c>
      <c r="Z817" s="88">
        <f>(I817-S817)/I817*100</f>
        <v>97.701149425287355</v>
      </c>
      <c r="AA817" s="90">
        <f>(J817-T817)/J817*100</f>
        <v>84.692962796952045</v>
      </c>
      <c r="AB817" s="90"/>
    </row>
    <row r="818" spans="2:28">
      <c r="B818" s="73">
        <v>44009</v>
      </c>
      <c r="C818" s="69">
        <v>10</v>
      </c>
      <c r="D818" s="77"/>
      <c r="E818" s="74">
        <v>2187.41</v>
      </c>
      <c r="F818" s="88"/>
      <c r="G818" s="88"/>
      <c r="H818" s="74">
        <v>810</v>
      </c>
      <c r="I818" s="87"/>
      <c r="J818" s="69"/>
      <c r="K818" s="77"/>
      <c r="L818" s="69"/>
      <c r="M818" s="69"/>
      <c r="N818" s="69"/>
      <c r="O818" s="77">
        <v>4.05</v>
      </c>
      <c r="P818" s="69"/>
      <c r="Q818" s="71"/>
      <c r="R818" s="144">
        <v>34.9</v>
      </c>
      <c r="S818" s="87">
        <v>0.5</v>
      </c>
      <c r="T818" s="69"/>
      <c r="U818" s="69"/>
      <c r="V818" s="34"/>
      <c r="W818" s="34"/>
      <c r="X818" s="69"/>
      <c r="Y818" s="81">
        <f t="shared" si="24"/>
        <v>95.691358024691368</v>
      </c>
      <c r="Z818" s="88"/>
      <c r="AA818" s="90"/>
      <c r="AB818" s="90"/>
    </row>
    <row r="819" spans="2:28">
      <c r="B819" s="73">
        <v>44010</v>
      </c>
      <c r="C819" s="69">
        <v>10</v>
      </c>
      <c r="D819" s="77"/>
      <c r="E819" s="74">
        <v>2328.2199999999998</v>
      </c>
      <c r="F819" s="88"/>
      <c r="G819" s="88"/>
      <c r="H819" s="74">
        <v>795</v>
      </c>
      <c r="I819" s="87"/>
      <c r="J819" s="69"/>
      <c r="K819" s="77"/>
      <c r="L819" s="69"/>
      <c r="M819" s="69"/>
      <c r="N819" s="69"/>
      <c r="O819" s="77">
        <v>4.4000000000000004</v>
      </c>
      <c r="P819" s="69"/>
      <c r="Q819" s="71"/>
      <c r="R819" s="144">
        <v>43.1</v>
      </c>
      <c r="S819" s="87">
        <v>0.4</v>
      </c>
      <c r="T819" s="69"/>
      <c r="U819" s="69"/>
      <c r="V819" s="34"/>
      <c r="W819" s="34"/>
      <c r="X819" s="69"/>
      <c r="Y819" s="81">
        <f t="shared" si="24"/>
        <v>94.578616352201252</v>
      </c>
      <c r="Z819" s="88"/>
      <c r="AA819" s="90"/>
      <c r="AB819" s="90"/>
    </row>
    <row r="820" spans="2:28">
      <c r="B820" s="73">
        <v>44011</v>
      </c>
      <c r="C820" s="69">
        <v>10</v>
      </c>
      <c r="D820" s="77">
        <v>7.4</v>
      </c>
      <c r="E820" s="74">
        <v>2401.61</v>
      </c>
      <c r="F820" s="88">
        <v>15.84</v>
      </c>
      <c r="G820" s="88">
        <v>24.12</v>
      </c>
      <c r="H820" s="74">
        <v>784</v>
      </c>
      <c r="I820" s="69">
        <v>17</v>
      </c>
      <c r="J820" s="69">
        <v>43.73</v>
      </c>
      <c r="K820" s="77">
        <f t="shared" si="20"/>
        <v>26.729999999999997</v>
      </c>
      <c r="L820" s="69">
        <v>0</v>
      </c>
      <c r="M820" s="69">
        <v>0.12</v>
      </c>
      <c r="N820" s="69">
        <f t="shared" si="21"/>
        <v>43.849999999999994</v>
      </c>
      <c r="O820" s="77">
        <v>3.45</v>
      </c>
      <c r="P820" s="69">
        <v>8.84</v>
      </c>
      <c r="Q820" s="71">
        <v>7.4</v>
      </c>
      <c r="R820" s="144">
        <v>33.1</v>
      </c>
      <c r="S820" s="87">
        <v>0.5</v>
      </c>
      <c r="T820" s="69">
        <v>3.39</v>
      </c>
      <c r="U820" s="69">
        <f t="shared" si="22"/>
        <v>2.89</v>
      </c>
      <c r="V820" s="34">
        <v>0</v>
      </c>
      <c r="W820" s="34">
        <v>18</v>
      </c>
      <c r="X820" s="69">
        <f t="shared" si="23"/>
        <v>21.39</v>
      </c>
      <c r="Y820" s="81">
        <f t="shared" si="24"/>
        <v>95.77806122448979</v>
      </c>
      <c r="Z820" s="88">
        <f>(I820-S820)/I820*100</f>
        <v>97.058823529411768</v>
      </c>
      <c r="AA820" s="90">
        <f>(J820-T820)/J820*100</f>
        <v>92.247884747313051</v>
      </c>
      <c r="AB820" s="90">
        <f>100*(1-X820/N820)</f>
        <v>51.220068415051315</v>
      </c>
    </row>
    <row r="821" spans="2:28">
      <c r="B821" s="73">
        <v>44012</v>
      </c>
      <c r="C821" s="69">
        <v>11.5</v>
      </c>
      <c r="D821" s="77"/>
      <c r="E821" s="74">
        <v>2468.09</v>
      </c>
      <c r="F821" s="88"/>
      <c r="G821" s="88">
        <v>29.87</v>
      </c>
      <c r="H821" s="74">
        <v>911</v>
      </c>
      <c r="I821" s="87">
        <v>17.399999999999999</v>
      </c>
      <c r="J821" s="69"/>
      <c r="K821" s="77"/>
      <c r="L821" s="87"/>
      <c r="M821" s="87"/>
      <c r="N821" s="69"/>
      <c r="O821" s="77">
        <v>3.7</v>
      </c>
      <c r="P821" s="69"/>
      <c r="Q821" s="71"/>
      <c r="R821" s="144">
        <v>32.799999999999997</v>
      </c>
      <c r="S821" s="87">
        <v>1.4</v>
      </c>
      <c r="T821" s="69"/>
      <c r="U821" s="69"/>
      <c r="V821" s="34"/>
      <c r="W821" s="34"/>
      <c r="X821" s="69"/>
      <c r="Y821" s="81">
        <f t="shared" si="24"/>
        <v>96.399560922063671</v>
      </c>
      <c r="Z821" s="88">
        <f>(I821-S821)/I821*100</f>
        <v>91.954022988505741</v>
      </c>
      <c r="AA821" s="90"/>
      <c r="AB821" s="90"/>
    </row>
    <row r="822" spans="2:28">
      <c r="B822" s="73">
        <v>44013</v>
      </c>
      <c r="C822" s="69">
        <v>11.5</v>
      </c>
      <c r="D822" s="77"/>
      <c r="E822" s="74">
        <v>2700.87</v>
      </c>
      <c r="F822" s="88">
        <v>13.14</v>
      </c>
      <c r="G822" s="88">
        <v>35.880000000000003</v>
      </c>
      <c r="H822" s="74">
        <v>1193</v>
      </c>
      <c r="I822" s="87">
        <v>16.899999999999999</v>
      </c>
      <c r="J822" s="69">
        <v>43.73</v>
      </c>
      <c r="K822" s="77">
        <f t="shared" si="20"/>
        <v>26.83</v>
      </c>
      <c r="L822" s="87"/>
      <c r="M822" s="87"/>
      <c r="N822" s="69"/>
      <c r="O822" s="77">
        <v>3.6</v>
      </c>
      <c r="P822" s="69">
        <v>14.35</v>
      </c>
      <c r="Q822" s="71">
        <v>6.9</v>
      </c>
      <c r="R822" s="144">
        <v>36.700000000000003</v>
      </c>
      <c r="S822" s="87">
        <v>2.5</v>
      </c>
      <c r="T822" s="69">
        <v>6.38</v>
      </c>
      <c r="U822" s="69">
        <f t="shared" si="22"/>
        <v>3.88</v>
      </c>
      <c r="V822" s="34">
        <v>0</v>
      </c>
      <c r="W822" s="34">
        <v>24.65</v>
      </c>
      <c r="X822" s="69">
        <f t="shared" si="23"/>
        <v>31.029999999999998</v>
      </c>
      <c r="Y822" s="81">
        <f t="shared" si="24"/>
        <v>96.923721709974856</v>
      </c>
      <c r="Z822" s="88">
        <f>(I822-S822)/I822*100</f>
        <v>85.207100591715985</v>
      </c>
      <c r="AA822" s="90">
        <f>(J822-T822)/J822*100</f>
        <v>85.410473359249934</v>
      </c>
      <c r="AB822" s="90"/>
    </row>
    <row r="823" spans="2:28">
      <c r="B823" s="73">
        <v>44014</v>
      </c>
      <c r="C823" s="69">
        <v>11.5</v>
      </c>
      <c r="D823" s="99"/>
      <c r="E823" s="74">
        <v>2818.56</v>
      </c>
      <c r="F823" s="99"/>
      <c r="G823" s="88">
        <v>25.22</v>
      </c>
      <c r="H823" s="74">
        <v>1013</v>
      </c>
      <c r="I823" s="69">
        <v>19</v>
      </c>
      <c r="J823" s="87"/>
      <c r="K823" s="77"/>
      <c r="L823" s="69">
        <v>0</v>
      </c>
      <c r="M823" s="69">
        <v>0</v>
      </c>
      <c r="N823" s="69"/>
      <c r="O823" s="96">
        <v>4.25</v>
      </c>
      <c r="P823" s="87"/>
      <c r="Q823" s="87"/>
      <c r="R823" s="145">
        <v>52.9</v>
      </c>
      <c r="S823" s="69">
        <v>1</v>
      </c>
      <c r="T823" s="69"/>
      <c r="U823" s="69"/>
      <c r="V823" s="34"/>
      <c r="W823" s="34"/>
      <c r="X823" s="69"/>
      <c r="Y823" s="81">
        <f t="shared" si="24"/>
        <v>94.777887462981241</v>
      </c>
      <c r="Z823" s="88">
        <f>(I823-S823)/I823*100</f>
        <v>94.73684210526315</v>
      </c>
      <c r="AA823" s="90"/>
      <c r="AB823" s="90"/>
    </row>
    <row r="824" spans="2:28">
      <c r="B824" s="73">
        <v>44015</v>
      </c>
      <c r="C824" s="69">
        <v>11.5</v>
      </c>
      <c r="D824" s="99"/>
      <c r="E824" s="74">
        <v>2589.71</v>
      </c>
      <c r="F824" s="88">
        <v>17.86</v>
      </c>
      <c r="G824" s="88">
        <v>85.67</v>
      </c>
      <c r="H824" s="74">
        <v>1006</v>
      </c>
      <c r="I824" s="87">
        <v>18.100000000000001</v>
      </c>
      <c r="J824" s="69">
        <v>27.76</v>
      </c>
      <c r="K824" s="77">
        <f t="shared" si="20"/>
        <v>9.66</v>
      </c>
      <c r="L824" s="87"/>
      <c r="M824" s="87"/>
      <c r="N824" s="69"/>
      <c r="O824" s="96">
        <v>3.9000000000000004</v>
      </c>
      <c r="P824" s="34">
        <v>8.2799999999999994</v>
      </c>
      <c r="Q824" s="87">
        <v>6.8</v>
      </c>
      <c r="R824" s="145">
        <v>33.299999999999997</v>
      </c>
      <c r="S824" s="87">
        <v>0.9</v>
      </c>
      <c r="T824" s="69">
        <v>4.41</v>
      </c>
      <c r="U824" s="69">
        <f t="shared" si="22"/>
        <v>3.5100000000000002</v>
      </c>
      <c r="V824" s="34">
        <v>0</v>
      </c>
      <c r="W824" s="34">
        <v>20.71</v>
      </c>
      <c r="X824" s="69">
        <f t="shared" si="23"/>
        <v>25.12</v>
      </c>
      <c r="Y824" s="81">
        <f t="shared" si="24"/>
        <v>96.689860834990057</v>
      </c>
      <c r="Z824" s="88">
        <f>(I824-S824)/I824*100</f>
        <v>95.02762430939228</v>
      </c>
      <c r="AA824" s="90">
        <f>(J824-T824)/J824*100</f>
        <v>84.11383285302594</v>
      </c>
      <c r="AB824" s="90"/>
    </row>
    <row r="825" spans="2:28">
      <c r="B825" s="73">
        <v>44016</v>
      </c>
      <c r="C825" s="69">
        <v>11.5</v>
      </c>
      <c r="D825" s="99"/>
      <c r="E825" s="74">
        <v>2359.64</v>
      </c>
      <c r="F825" s="99"/>
      <c r="G825" s="88"/>
      <c r="H825" s="74">
        <v>635</v>
      </c>
      <c r="I825" s="87"/>
      <c r="J825" s="69"/>
      <c r="K825" s="77"/>
      <c r="L825" s="87"/>
      <c r="M825" s="87"/>
      <c r="N825" s="69"/>
      <c r="O825" s="96">
        <v>2.75</v>
      </c>
      <c r="P825" s="34"/>
      <c r="Q825" s="87"/>
      <c r="R825" s="89">
        <v>37.200000000000003</v>
      </c>
      <c r="S825" s="87">
        <v>0.5</v>
      </c>
      <c r="T825" s="87"/>
      <c r="U825" s="69"/>
      <c r="V825" s="87"/>
      <c r="W825" s="87"/>
      <c r="X825" s="69"/>
      <c r="Y825" s="81">
        <f t="shared" si="24"/>
        <v>94.141732283464563</v>
      </c>
      <c r="Z825" s="88"/>
      <c r="AA825" s="90"/>
      <c r="AB825" s="90"/>
    </row>
    <row r="826" spans="2:28">
      <c r="B826" s="73">
        <v>44017</v>
      </c>
      <c r="C826" s="69">
        <v>11.5</v>
      </c>
      <c r="D826" s="99"/>
      <c r="E826" s="74">
        <v>2264</v>
      </c>
      <c r="F826" s="99"/>
      <c r="G826" s="88"/>
      <c r="H826" s="74">
        <v>1716</v>
      </c>
      <c r="I826" s="87"/>
      <c r="J826" s="69"/>
      <c r="K826" s="77"/>
      <c r="L826" s="87"/>
      <c r="M826" s="87"/>
      <c r="N826" s="69"/>
      <c r="O826" s="96">
        <v>3.4000000000000004</v>
      </c>
      <c r="P826" s="34"/>
      <c r="Q826" s="87"/>
      <c r="R826" s="89">
        <v>35.1</v>
      </c>
      <c r="S826" s="87">
        <v>3.5</v>
      </c>
      <c r="T826" s="87"/>
      <c r="U826" s="69"/>
      <c r="V826" s="87"/>
      <c r="W826" s="87"/>
      <c r="X826" s="69"/>
      <c r="Y826" s="81">
        <f t="shared" si="24"/>
        <v>97.954545454545467</v>
      </c>
      <c r="Z826" s="88"/>
      <c r="AA826" s="90"/>
      <c r="AB826" s="90"/>
    </row>
    <row r="827" spans="2:28">
      <c r="B827" s="73">
        <v>44018</v>
      </c>
      <c r="C827" s="69">
        <v>11.5</v>
      </c>
      <c r="D827" s="77">
        <v>7.5</v>
      </c>
      <c r="E827" s="74">
        <v>2233.66</v>
      </c>
      <c r="F827" s="93">
        <v>8.81</v>
      </c>
      <c r="G827" s="88">
        <v>22.69</v>
      </c>
      <c r="H827" s="74">
        <v>867</v>
      </c>
      <c r="I827" s="87">
        <v>20.2</v>
      </c>
      <c r="J827" s="69">
        <v>50.35</v>
      </c>
      <c r="K827" s="77">
        <f t="shared" si="20"/>
        <v>30.150000000000002</v>
      </c>
      <c r="L827" s="69">
        <v>0</v>
      </c>
      <c r="M827" s="69">
        <v>0</v>
      </c>
      <c r="N827" s="69">
        <f t="shared" si="21"/>
        <v>50.35</v>
      </c>
      <c r="O827" s="96">
        <v>4.05</v>
      </c>
      <c r="P827" s="34">
        <v>0</v>
      </c>
      <c r="Q827" s="87">
        <v>7.7</v>
      </c>
      <c r="R827" s="89">
        <v>41.8</v>
      </c>
      <c r="S827" s="87">
        <v>3.1</v>
      </c>
      <c r="T827" s="69">
        <v>7.87</v>
      </c>
      <c r="U827" s="69">
        <f t="shared" si="22"/>
        <v>4.7699999999999996</v>
      </c>
      <c r="V827" s="69">
        <v>0</v>
      </c>
      <c r="W827" s="69">
        <v>35.76</v>
      </c>
      <c r="X827" s="69">
        <f t="shared" si="23"/>
        <v>43.629999999999995</v>
      </c>
      <c r="Y827" s="81">
        <f t="shared" si="24"/>
        <v>95.17877739331027</v>
      </c>
      <c r="Z827" s="88">
        <f>(I827-S827)/I827*100</f>
        <v>84.653465346534645</v>
      </c>
      <c r="AA827" s="90">
        <f>(J827-T827)/J827*100</f>
        <v>84.369414101290971</v>
      </c>
      <c r="AB827" s="90">
        <f>100*(1-X827/N827)</f>
        <v>13.346573982125133</v>
      </c>
    </row>
    <row r="828" spans="2:28">
      <c r="B828" s="73">
        <v>44019</v>
      </c>
      <c r="C828" s="69">
        <v>11.5</v>
      </c>
      <c r="D828" s="99"/>
      <c r="E828" s="74">
        <v>2187.96</v>
      </c>
      <c r="F828" s="93"/>
      <c r="G828" s="88">
        <v>27.39</v>
      </c>
      <c r="H828" s="74">
        <v>786</v>
      </c>
      <c r="I828" s="69">
        <v>18</v>
      </c>
      <c r="J828" s="69"/>
      <c r="K828" s="77"/>
      <c r="L828" s="87"/>
      <c r="M828" s="87"/>
      <c r="N828" s="69"/>
      <c r="O828" s="96">
        <v>2.65</v>
      </c>
      <c r="P828" s="34"/>
      <c r="Q828" s="87"/>
      <c r="R828" s="89">
        <v>37</v>
      </c>
      <c r="S828" s="87">
        <v>0.5</v>
      </c>
      <c r="T828" s="69"/>
      <c r="U828" s="69"/>
      <c r="V828" s="87"/>
      <c r="W828" s="87"/>
      <c r="X828" s="69"/>
      <c r="Y828" s="81">
        <f t="shared" si="24"/>
        <v>95.292620865139952</v>
      </c>
      <c r="Z828" s="88">
        <f>(I828-S828)/I828*100</f>
        <v>97.222222222222214</v>
      </c>
      <c r="AA828" s="90"/>
      <c r="AB828" s="90"/>
    </row>
    <row r="829" spans="2:28">
      <c r="B829" s="73">
        <v>44020</v>
      </c>
      <c r="C829" s="69">
        <v>11.5</v>
      </c>
      <c r="D829" s="99"/>
      <c r="E829" s="74">
        <v>2088.63</v>
      </c>
      <c r="F829" s="93">
        <v>13.16</v>
      </c>
      <c r="G829" s="88">
        <v>13.82</v>
      </c>
      <c r="H829" s="74">
        <v>1021</v>
      </c>
      <c r="I829" s="87">
        <v>19.7</v>
      </c>
      <c r="J829" s="69">
        <v>44.53</v>
      </c>
      <c r="K829" s="77">
        <f t="shared" si="20"/>
        <v>24.830000000000002</v>
      </c>
      <c r="L829" s="87"/>
      <c r="M829" s="87"/>
      <c r="N829" s="69"/>
      <c r="O829" s="96">
        <v>3.05</v>
      </c>
      <c r="P829" s="34">
        <v>1.35</v>
      </c>
      <c r="Q829" s="87">
        <v>7.4</v>
      </c>
      <c r="R829" s="89">
        <v>36.700000000000003</v>
      </c>
      <c r="S829" s="87">
        <v>0.4</v>
      </c>
      <c r="T829" s="69">
        <v>3.39</v>
      </c>
      <c r="U829" s="69">
        <f t="shared" si="22"/>
        <v>2.99</v>
      </c>
      <c r="V829" s="69">
        <v>0</v>
      </c>
      <c r="W829" s="34">
        <v>38.32</v>
      </c>
      <c r="X829" s="69">
        <f t="shared" si="23"/>
        <v>41.71</v>
      </c>
      <c r="Y829" s="81">
        <f t="shared" si="24"/>
        <v>96.405484818805093</v>
      </c>
      <c r="Z829" s="88">
        <f>(I829-S829)/I829*100</f>
        <v>97.969543147208128</v>
      </c>
      <c r="AA829" s="90">
        <f>(J829-T829)/J829*100</f>
        <v>92.387154727150232</v>
      </c>
      <c r="AB829" s="90"/>
    </row>
    <row r="830" spans="2:28">
      <c r="B830" s="73">
        <v>44021</v>
      </c>
      <c r="C830" s="69">
        <v>11.5</v>
      </c>
      <c r="D830" s="99"/>
      <c r="E830" s="74">
        <v>2067.39</v>
      </c>
      <c r="F830" s="93"/>
      <c r="G830" s="88">
        <v>78.599999999999994</v>
      </c>
      <c r="H830" s="74">
        <v>879</v>
      </c>
      <c r="I830" s="87">
        <v>16.899999999999999</v>
      </c>
      <c r="J830" s="69"/>
      <c r="K830" s="77"/>
      <c r="L830" s="69">
        <v>0</v>
      </c>
      <c r="M830" s="69">
        <v>0.33</v>
      </c>
      <c r="N830" s="69"/>
      <c r="O830" s="96">
        <v>3.3499999999999996</v>
      </c>
      <c r="P830" s="34"/>
      <c r="Q830" s="87"/>
      <c r="R830" s="89">
        <v>31</v>
      </c>
      <c r="S830" s="87">
        <v>0.3</v>
      </c>
      <c r="T830" s="69"/>
      <c r="U830" s="69"/>
      <c r="V830" s="87"/>
      <c r="W830" s="146"/>
      <c r="X830" s="69"/>
      <c r="Y830" s="81">
        <f t="shared" si="24"/>
        <v>96.473265073947672</v>
      </c>
      <c r="Z830" s="88">
        <f>(I830-S830)/I830*100</f>
        <v>98.224852071005913</v>
      </c>
      <c r="AA830" s="90"/>
      <c r="AB830" s="90"/>
    </row>
    <row r="831" spans="2:28">
      <c r="B831" s="73">
        <v>44022</v>
      </c>
      <c r="C831" s="69">
        <v>11.5</v>
      </c>
      <c r="D831" s="99"/>
      <c r="E831" s="74">
        <v>2143.92</v>
      </c>
      <c r="F831" s="93">
        <v>15.31</v>
      </c>
      <c r="G831" s="88">
        <v>82.64</v>
      </c>
      <c r="H831" s="33">
        <v>1101</v>
      </c>
      <c r="I831" s="87">
        <v>17.5</v>
      </c>
      <c r="J831" s="69">
        <v>39.08</v>
      </c>
      <c r="K831" s="77">
        <f t="shared" si="20"/>
        <v>21.58</v>
      </c>
      <c r="L831" s="69"/>
      <c r="M831" s="69"/>
      <c r="N831" s="69"/>
      <c r="O831" s="96">
        <v>4.2</v>
      </c>
      <c r="P831" s="34">
        <v>6.18</v>
      </c>
      <c r="Q831" s="87">
        <v>9.4</v>
      </c>
      <c r="R831" s="89">
        <v>43.9</v>
      </c>
      <c r="S831" s="87">
        <v>0.3</v>
      </c>
      <c r="T831" s="69">
        <v>1.9</v>
      </c>
      <c r="U831" s="69">
        <f t="shared" si="22"/>
        <v>1.5999999999999999</v>
      </c>
      <c r="V831" s="69">
        <v>0</v>
      </c>
      <c r="W831" s="34">
        <v>23.61</v>
      </c>
      <c r="X831" s="69">
        <f t="shared" si="23"/>
        <v>25.509999999999998</v>
      </c>
      <c r="Y831" s="81">
        <f t="shared" si="24"/>
        <v>96.012715712988182</v>
      </c>
      <c r="Z831" s="88">
        <f>(I831-S831)/I831*100</f>
        <v>98.285714285714278</v>
      </c>
      <c r="AA831" s="90">
        <f>(J831-T831)/J831*100</f>
        <v>95.138178096212897</v>
      </c>
      <c r="AB831" s="90"/>
    </row>
    <row r="832" spans="2:28">
      <c r="B832" s="73">
        <v>44023</v>
      </c>
      <c r="C832" s="69">
        <v>11.5</v>
      </c>
      <c r="D832" s="99"/>
      <c r="E832" s="74">
        <v>2632.28</v>
      </c>
      <c r="F832" s="93"/>
      <c r="G832" s="88"/>
      <c r="H832" s="33">
        <v>912</v>
      </c>
      <c r="I832" s="87"/>
      <c r="J832" s="69"/>
      <c r="K832" s="77"/>
      <c r="L832" s="69"/>
      <c r="M832" s="69"/>
      <c r="N832" s="69"/>
      <c r="O832" s="96">
        <v>4</v>
      </c>
      <c r="P832" s="34"/>
      <c r="Q832" s="87"/>
      <c r="R832" s="89">
        <v>34.6</v>
      </c>
      <c r="S832" s="87">
        <v>0.2</v>
      </c>
      <c r="T832" s="69"/>
      <c r="U832" s="69"/>
      <c r="V832" s="87"/>
      <c r="W832" s="146"/>
      <c r="X832" s="69"/>
      <c r="Y832" s="81">
        <f t="shared" si="24"/>
        <v>96.206140350877192</v>
      </c>
      <c r="Z832" s="88"/>
      <c r="AA832" s="90"/>
      <c r="AB832" s="90"/>
    </row>
    <row r="833" spans="2:28">
      <c r="B833" s="73">
        <v>44024</v>
      </c>
      <c r="C833" s="69">
        <v>11.5</v>
      </c>
      <c r="D833" s="99"/>
      <c r="E833" s="74">
        <v>2500.17</v>
      </c>
      <c r="F833" s="93"/>
      <c r="G833" s="88"/>
      <c r="H833" s="33">
        <v>1142</v>
      </c>
      <c r="I833" s="87"/>
      <c r="J833" s="69"/>
      <c r="K833" s="77"/>
      <c r="L833" s="69"/>
      <c r="M833" s="69"/>
      <c r="N833" s="69"/>
      <c r="O833" s="96">
        <v>3.8</v>
      </c>
      <c r="P833" s="34"/>
      <c r="Q833" s="87"/>
      <c r="R833" s="89">
        <v>36.799999999999997</v>
      </c>
      <c r="S833" s="87">
        <v>0.2</v>
      </c>
      <c r="T833" s="69"/>
      <c r="U833" s="69"/>
      <c r="V833" s="87"/>
      <c r="W833" s="146"/>
      <c r="X833" s="69"/>
      <c r="Y833" s="81">
        <f t="shared" si="24"/>
        <v>96.777583187390547</v>
      </c>
      <c r="Z833" s="88"/>
      <c r="AA833" s="90"/>
      <c r="AB833" s="90"/>
    </row>
    <row r="834" spans="2:28">
      <c r="B834" s="73">
        <v>44025</v>
      </c>
      <c r="C834" s="69">
        <v>11.5</v>
      </c>
      <c r="D834" s="77">
        <v>7</v>
      </c>
      <c r="E834" s="74">
        <v>2179.83</v>
      </c>
      <c r="F834" s="93">
        <v>9.98</v>
      </c>
      <c r="G834" s="88">
        <v>85.48</v>
      </c>
      <c r="H834" s="33">
        <v>795</v>
      </c>
      <c r="I834" s="87">
        <v>19.3</v>
      </c>
      <c r="J834" s="69">
        <v>39.25</v>
      </c>
      <c r="K834" s="77">
        <f t="shared" si="20"/>
        <v>19.95</v>
      </c>
      <c r="L834" s="69">
        <v>0</v>
      </c>
      <c r="M834" s="69">
        <v>0.23</v>
      </c>
      <c r="N834" s="69">
        <f t="shared" si="21"/>
        <v>39.479999999999997</v>
      </c>
      <c r="O834" s="96">
        <v>5.05</v>
      </c>
      <c r="P834" s="34">
        <v>2.2599999999999998</v>
      </c>
      <c r="Q834" s="87">
        <v>7.2</v>
      </c>
      <c r="R834" s="89">
        <v>32.799999999999997</v>
      </c>
      <c r="S834" s="87">
        <v>0.2</v>
      </c>
      <c r="T834" s="69">
        <v>4</v>
      </c>
      <c r="U834" s="69">
        <f t="shared" si="22"/>
        <v>3.8</v>
      </c>
      <c r="V834" s="69">
        <v>0</v>
      </c>
      <c r="W834" s="34">
        <v>24.5</v>
      </c>
      <c r="X834" s="69">
        <f t="shared" si="23"/>
        <v>28.5</v>
      </c>
      <c r="Y834" s="81">
        <f t="shared" si="24"/>
        <v>95.874213836477992</v>
      </c>
      <c r="Z834" s="88">
        <f>(I834-S834)/I834*100</f>
        <v>98.963730569948197</v>
      </c>
      <c r="AA834" s="90">
        <f>(J834-T834)/J834*100</f>
        <v>89.808917197452232</v>
      </c>
      <c r="AB834" s="90">
        <f>100*(1-X834/N834)</f>
        <v>27.811550151975684</v>
      </c>
    </row>
    <row r="835" spans="2:28">
      <c r="B835" s="73">
        <v>44026</v>
      </c>
      <c r="C835" s="69">
        <v>11.5</v>
      </c>
      <c r="D835" s="99"/>
      <c r="E835" s="74">
        <v>2254.5300000000002</v>
      </c>
      <c r="F835" s="93"/>
      <c r="G835" s="88">
        <v>22.84</v>
      </c>
      <c r="H835" s="33">
        <v>597</v>
      </c>
      <c r="I835" s="87">
        <v>14.1</v>
      </c>
      <c r="J835" s="69"/>
      <c r="K835" s="77"/>
      <c r="L835" s="69"/>
      <c r="M835" s="69"/>
      <c r="N835" s="69"/>
      <c r="O835" s="96">
        <v>5.4</v>
      </c>
      <c r="P835" s="34"/>
      <c r="Q835" s="87"/>
      <c r="R835" s="89">
        <v>30</v>
      </c>
      <c r="S835" s="87">
        <v>0.2</v>
      </c>
      <c r="T835" s="69"/>
      <c r="U835" s="69"/>
      <c r="V835" s="69"/>
      <c r="W835" s="34"/>
      <c r="X835" s="69"/>
      <c r="Y835" s="81">
        <f t="shared" si="24"/>
        <v>94.9748743718593</v>
      </c>
      <c r="Z835" s="88">
        <f>(I835-S835)/I835*100</f>
        <v>98.581560283687949</v>
      </c>
      <c r="AA835" s="90"/>
      <c r="AB835" s="90"/>
    </row>
    <row r="836" spans="2:28">
      <c r="B836" s="73">
        <v>44027</v>
      </c>
      <c r="C836" s="69">
        <v>11.5</v>
      </c>
      <c r="D836" s="99"/>
      <c r="E836" s="74">
        <v>2175.23</v>
      </c>
      <c r="F836" s="93"/>
      <c r="G836" s="88">
        <v>21.3</v>
      </c>
      <c r="H836" s="33">
        <v>776</v>
      </c>
      <c r="I836" s="87">
        <v>15.6</v>
      </c>
      <c r="J836" s="69">
        <v>28.79</v>
      </c>
      <c r="K836" s="77">
        <f t="shared" si="20"/>
        <v>13.19</v>
      </c>
      <c r="L836" s="69"/>
      <c r="M836" s="69"/>
      <c r="N836" s="69"/>
      <c r="O836" s="96">
        <v>5.3000000000000007</v>
      </c>
      <c r="P836" s="34">
        <v>0.44</v>
      </c>
      <c r="Q836" s="69">
        <v>7</v>
      </c>
      <c r="R836" s="89">
        <v>28.5</v>
      </c>
      <c r="S836" s="87">
        <v>0.4</v>
      </c>
      <c r="T836" s="69">
        <v>0.98</v>
      </c>
      <c r="U836" s="69">
        <f t="shared" si="22"/>
        <v>0.57999999999999996</v>
      </c>
      <c r="V836" s="69">
        <v>0</v>
      </c>
      <c r="W836" s="34">
        <v>23.66</v>
      </c>
      <c r="X836" s="69">
        <f t="shared" si="23"/>
        <v>24.64</v>
      </c>
      <c r="Y836" s="81">
        <f t="shared" si="24"/>
        <v>96.327319587628864</v>
      </c>
      <c r="Z836" s="88">
        <f>(I836-S836)/I836*100</f>
        <v>97.435897435897431</v>
      </c>
      <c r="AA836" s="90">
        <f>(J836-T836)/J836*100</f>
        <v>96.596040291767977</v>
      </c>
      <c r="AB836" s="90"/>
    </row>
    <row r="837" spans="2:28">
      <c r="B837" s="73">
        <v>44028</v>
      </c>
      <c r="C837" s="69">
        <v>11.5</v>
      </c>
      <c r="D837" s="99"/>
      <c r="E837" s="74">
        <v>2580.98</v>
      </c>
      <c r="F837" s="93"/>
      <c r="G837" s="88">
        <v>74.25</v>
      </c>
      <c r="H837" s="33">
        <v>1110</v>
      </c>
      <c r="I837" s="87">
        <v>25.7</v>
      </c>
      <c r="J837" s="69"/>
      <c r="K837" s="77"/>
      <c r="L837" s="69">
        <v>0</v>
      </c>
      <c r="M837" s="69">
        <v>0.26</v>
      </c>
      <c r="N837" s="69"/>
      <c r="O837" s="96">
        <v>5.15</v>
      </c>
      <c r="P837" s="34"/>
      <c r="Q837" s="87"/>
      <c r="R837" s="89">
        <v>27.2</v>
      </c>
      <c r="S837" s="87">
        <v>0.3</v>
      </c>
      <c r="T837" s="69"/>
      <c r="U837" s="69"/>
      <c r="V837" s="87"/>
      <c r="W837" s="146"/>
      <c r="X837" s="69"/>
      <c r="Y837" s="81">
        <f t="shared" si="24"/>
        <v>97.549549549549539</v>
      </c>
      <c r="Z837" s="88">
        <f>(I837-S837)/I837*100</f>
        <v>98.832684824902714</v>
      </c>
      <c r="AA837" s="90"/>
      <c r="AB837" s="90"/>
    </row>
    <row r="838" spans="2:28">
      <c r="B838" s="73">
        <v>44029</v>
      </c>
      <c r="C838" s="69">
        <v>11.5</v>
      </c>
      <c r="D838" s="99"/>
      <c r="E838" s="74">
        <v>2143.15</v>
      </c>
      <c r="F838" s="93">
        <v>12.74</v>
      </c>
      <c r="G838" s="88">
        <v>40.049999999999997</v>
      </c>
      <c r="H838" s="33">
        <v>1260</v>
      </c>
      <c r="I838" s="87">
        <v>23.5</v>
      </c>
      <c r="J838" s="69">
        <v>50.18</v>
      </c>
      <c r="K838" s="77">
        <f t="shared" si="20"/>
        <v>26.68</v>
      </c>
      <c r="L838" s="69"/>
      <c r="M838" s="69"/>
      <c r="N838" s="69"/>
      <c r="O838" s="96">
        <v>3.95</v>
      </c>
      <c r="P838" s="34">
        <v>0.77</v>
      </c>
      <c r="Q838" s="87">
        <v>6.6</v>
      </c>
      <c r="R838" s="89">
        <v>28.5</v>
      </c>
      <c r="S838" s="87">
        <v>0.2</v>
      </c>
      <c r="T838" s="69">
        <v>3.49</v>
      </c>
      <c r="U838" s="69">
        <f t="shared" si="22"/>
        <v>3.29</v>
      </c>
      <c r="V838" s="69">
        <v>0</v>
      </c>
      <c r="W838" s="146">
        <v>26.58</v>
      </c>
      <c r="X838" s="69">
        <f t="shared" si="23"/>
        <v>30.07</v>
      </c>
      <c r="Y838" s="81">
        <f t="shared" si="24"/>
        <v>97.738095238095241</v>
      </c>
      <c r="Z838" s="88">
        <f>(I838-S838)/I838*100</f>
        <v>99.148936170212764</v>
      </c>
      <c r="AA838" s="90">
        <f>(J838-T838)/J838*100</f>
        <v>93.045037863690709</v>
      </c>
      <c r="AB838" s="90"/>
    </row>
    <row r="839" spans="2:28">
      <c r="B839" s="73">
        <v>44030</v>
      </c>
      <c r="C839" s="69">
        <v>11.5</v>
      </c>
      <c r="D839" s="99"/>
      <c r="E839" s="74">
        <v>2048.5700000000002</v>
      </c>
      <c r="F839" s="93"/>
      <c r="G839" s="88"/>
      <c r="H839" s="33">
        <v>1340</v>
      </c>
      <c r="I839" s="87"/>
      <c r="J839" s="69"/>
      <c r="K839" s="77"/>
      <c r="L839" s="69"/>
      <c r="M839" s="69"/>
      <c r="N839" s="69"/>
      <c r="O839" s="96">
        <v>5</v>
      </c>
      <c r="P839" s="34"/>
      <c r="Q839" s="87"/>
      <c r="R839" s="89">
        <v>27.1</v>
      </c>
      <c r="S839" s="87">
        <v>0.4</v>
      </c>
      <c r="T839" s="69"/>
      <c r="U839" s="69"/>
      <c r="V839" s="87"/>
      <c r="W839" s="146"/>
      <c r="X839" s="69"/>
      <c r="Y839" s="81">
        <f t="shared" si="24"/>
        <v>97.977611940298516</v>
      </c>
      <c r="Z839" s="88"/>
      <c r="AA839" s="90"/>
      <c r="AB839" s="90"/>
    </row>
    <row r="840" spans="2:28">
      <c r="B840" s="73">
        <v>44031</v>
      </c>
      <c r="C840" s="69">
        <v>11.5</v>
      </c>
      <c r="D840" s="99"/>
      <c r="E840" s="74">
        <v>2067.02</v>
      </c>
      <c r="F840" s="93"/>
      <c r="G840" s="88"/>
      <c r="H840" s="33">
        <v>812</v>
      </c>
      <c r="I840" s="87"/>
      <c r="J840" s="69"/>
      <c r="K840" s="77"/>
      <c r="L840" s="69"/>
      <c r="M840" s="69"/>
      <c r="N840" s="69"/>
      <c r="O840" s="96">
        <v>5.7</v>
      </c>
      <c r="P840" s="34"/>
      <c r="Q840" s="87"/>
      <c r="R840" s="89">
        <v>37.799999999999997</v>
      </c>
      <c r="S840" s="87">
        <v>0.3</v>
      </c>
      <c r="T840" s="69"/>
      <c r="U840" s="69"/>
      <c r="V840" s="87"/>
      <c r="W840" s="146"/>
      <c r="X840" s="69"/>
      <c r="Y840" s="81">
        <f t="shared" si="24"/>
        <v>95.344827586206904</v>
      </c>
      <c r="Z840" s="88"/>
      <c r="AA840" s="90"/>
      <c r="AB840" s="90"/>
    </row>
    <row r="841" spans="2:28">
      <c r="B841" s="73">
        <v>44032</v>
      </c>
      <c r="C841" s="69">
        <v>11.5</v>
      </c>
      <c r="D841" s="77">
        <v>7.1</v>
      </c>
      <c r="E841" s="74">
        <v>1729.92</v>
      </c>
      <c r="F841" s="93">
        <v>11.39</v>
      </c>
      <c r="G841" s="88">
        <v>57.49</v>
      </c>
      <c r="H841" s="33">
        <v>748</v>
      </c>
      <c r="I841" s="87">
        <v>13.9</v>
      </c>
      <c r="J841" s="69">
        <v>31.78</v>
      </c>
      <c r="K841" s="77">
        <f t="shared" si="20"/>
        <v>17.880000000000003</v>
      </c>
      <c r="L841" s="69">
        <v>0</v>
      </c>
      <c r="M841" s="69">
        <v>0.21</v>
      </c>
      <c r="N841" s="69">
        <f t="shared" si="21"/>
        <v>31.990000000000002</v>
      </c>
      <c r="O841" s="96">
        <v>6.6</v>
      </c>
      <c r="P841" s="34">
        <v>2.2799999999999998</v>
      </c>
      <c r="Q841" s="69">
        <v>7</v>
      </c>
      <c r="R841" s="89">
        <v>26.6</v>
      </c>
      <c r="S841" s="87">
        <v>0.3</v>
      </c>
      <c r="T841" s="69">
        <v>3.18</v>
      </c>
      <c r="U841" s="69">
        <f t="shared" si="22"/>
        <v>2.8800000000000003</v>
      </c>
      <c r="V841" s="34">
        <v>0</v>
      </c>
      <c r="W841" s="34">
        <v>21.48</v>
      </c>
      <c r="X841" s="69">
        <f t="shared" si="23"/>
        <v>24.66</v>
      </c>
      <c r="Y841" s="81">
        <f t="shared" si="24"/>
        <v>96.443850267379673</v>
      </c>
      <c r="Z841" s="88">
        <f>(I841-S841)/I841*100</f>
        <v>97.841726618705025</v>
      </c>
      <c r="AA841" s="90">
        <f>(J841-T841)/J841*100</f>
        <v>89.993706733794838</v>
      </c>
      <c r="AB841" s="90">
        <f>100*(1-X841/N841)</f>
        <v>22.913410440762739</v>
      </c>
    </row>
    <row r="842" spans="2:28">
      <c r="B842" s="73">
        <v>44033</v>
      </c>
      <c r="C842" s="69">
        <v>11.5</v>
      </c>
      <c r="D842" s="77"/>
      <c r="E842" s="74">
        <v>1958.53</v>
      </c>
      <c r="F842" s="93"/>
      <c r="G842" s="88">
        <v>40.590000000000003</v>
      </c>
      <c r="H842" s="33">
        <v>810</v>
      </c>
      <c r="I842" s="87">
        <v>15.1</v>
      </c>
      <c r="J842" s="69"/>
      <c r="K842" s="77"/>
      <c r="L842" s="69"/>
      <c r="M842" s="69"/>
      <c r="N842" s="69"/>
      <c r="O842" s="96">
        <v>5.85</v>
      </c>
      <c r="P842" s="34"/>
      <c r="Q842" s="87"/>
      <c r="R842" s="89">
        <v>28.9</v>
      </c>
      <c r="S842" s="87">
        <v>0.2</v>
      </c>
      <c r="T842" s="69"/>
      <c r="U842" s="69"/>
      <c r="V842" s="34"/>
      <c r="W842" s="34"/>
      <c r="X842" s="69"/>
      <c r="Y842" s="81">
        <f t="shared" si="24"/>
        <v>96.432098765432102</v>
      </c>
      <c r="Z842" s="88">
        <f>(I842-S842)/I842*100</f>
        <v>98.675496688741731</v>
      </c>
      <c r="AA842" s="90"/>
      <c r="AB842" s="90"/>
    </row>
    <row r="843" spans="2:28">
      <c r="B843" s="73">
        <v>44034</v>
      </c>
      <c r="C843" s="69">
        <v>11.5</v>
      </c>
      <c r="D843" s="77"/>
      <c r="E843" s="74">
        <v>1560.02</v>
      </c>
      <c r="F843" s="93"/>
      <c r="G843" s="88">
        <v>78.58</v>
      </c>
      <c r="H843" s="33">
        <v>729</v>
      </c>
      <c r="I843" s="87">
        <v>16.2</v>
      </c>
      <c r="J843" s="69">
        <v>30.28</v>
      </c>
      <c r="K843" s="77">
        <f t="shared" ref="K843:K906" si="25">J843-I843</f>
        <v>14.080000000000002</v>
      </c>
      <c r="L843" s="69"/>
      <c r="M843" s="69"/>
      <c r="N843" s="69"/>
      <c r="O843" s="96">
        <v>5.7</v>
      </c>
      <c r="P843" s="34">
        <v>0</v>
      </c>
      <c r="Q843" s="69">
        <v>7</v>
      </c>
      <c r="R843" s="89">
        <v>23</v>
      </c>
      <c r="S843" s="87">
        <v>0.3</v>
      </c>
      <c r="T843" s="69">
        <v>3.39</v>
      </c>
      <c r="U843" s="69">
        <f t="shared" ref="U843:U906" si="26">T843-S843</f>
        <v>3.0900000000000003</v>
      </c>
      <c r="V843" s="34">
        <v>0</v>
      </c>
      <c r="W843" s="34">
        <v>18.86</v>
      </c>
      <c r="X843" s="69">
        <f t="shared" ref="X843:X906" si="27">S843+U843+V843+W843</f>
        <v>22.25</v>
      </c>
      <c r="Y843" s="81">
        <f t="shared" si="24"/>
        <v>96.844993141289436</v>
      </c>
      <c r="Z843" s="88">
        <f>(I843-S843)/I843*100</f>
        <v>98.148148148148138</v>
      </c>
      <c r="AA843" s="90">
        <f>(J843-T843)/J843*100</f>
        <v>88.804491413474238</v>
      </c>
      <c r="AB843" s="90"/>
    </row>
    <row r="844" spans="2:28">
      <c r="B844" s="73">
        <v>44035</v>
      </c>
      <c r="C844" s="69">
        <v>11.5</v>
      </c>
      <c r="D844" s="77"/>
      <c r="E844" s="74">
        <v>1853.5</v>
      </c>
      <c r="F844" s="93"/>
      <c r="G844" s="88">
        <v>52.42</v>
      </c>
      <c r="H844" s="33">
        <v>576</v>
      </c>
      <c r="I844" s="87">
        <v>12.6</v>
      </c>
      <c r="J844" s="69"/>
      <c r="K844" s="77"/>
      <c r="L844" s="69">
        <v>0</v>
      </c>
      <c r="M844" s="69">
        <v>0.36</v>
      </c>
      <c r="N844" s="69"/>
      <c r="O844" s="96">
        <v>5.55</v>
      </c>
      <c r="P844" s="34"/>
      <c r="Q844" s="87"/>
      <c r="R844" s="89">
        <v>33.5</v>
      </c>
      <c r="S844" s="87">
        <v>0.3</v>
      </c>
      <c r="T844" s="69"/>
      <c r="U844" s="69"/>
      <c r="V844" s="34"/>
      <c r="W844" s="34"/>
      <c r="X844" s="69"/>
      <c r="Y844" s="81">
        <f t="shared" si="24"/>
        <v>94.184027777777786</v>
      </c>
      <c r="Z844" s="88">
        <f>(I844-S844)/I844*100</f>
        <v>97.61904761904762</v>
      </c>
      <c r="AA844" s="90"/>
      <c r="AB844" s="90"/>
    </row>
    <row r="845" spans="2:28">
      <c r="B845" s="73">
        <v>44036</v>
      </c>
      <c r="C845" s="69">
        <v>11.5</v>
      </c>
      <c r="D845" s="77"/>
      <c r="E845" s="74">
        <v>1599.27</v>
      </c>
      <c r="F845" s="93">
        <v>5.41</v>
      </c>
      <c r="G845" s="88">
        <v>28.28</v>
      </c>
      <c r="H845" s="33">
        <v>570</v>
      </c>
      <c r="I845" s="87">
        <v>16.3</v>
      </c>
      <c r="J845" s="69">
        <v>31.78</v>
      </c>
      <c r="K845" s="77">
        <f t="shared" si="25"/>
        <v>15.48</v>
      </c>
      <c r="L845" s="69"/>
      <c r="M845" s="69"/>
      <c r="N845" s="69"/>
      <c r="O845" s="96">
        <v>5.15</v>
      </c>
      <c r="P845" s="34">
        <v>16.260000000000002</v>
      </c>
      <c r="Q845" s="87">
        <v>7.4</v>
      </c>
      <c r="R845" s="89">
        <v>23.4</v>
      </c>
      <c r="S845" s="87">
        <v>0.5</v>
      </c>
      <c r="T845" s="69">
        <v>3.39</v>
      </c>
      <c r="U845" s="69">
        <f t="shared" si="26"/>
        <v>2.89</v>
      </c>
      <c r="V845" s="34">
        <v>0</v>
      </c>
      <c r="W845" s="34">
        <v>20.36</v>
      </c>
      <c r="X845" s="69">
        <f t="shared" si="27"/>
        <v>23.75</v>
      </c>
      <c r="Y845" s="81">
        <f t="shared" si="24"/>
        <v>95.89473684210526</v>
      </c>
      <c r="Z845" s="88">
        <f>(I845-S845)/I845*100</f>
        <v>96.932515337423311</v>
      </c>
      <c r="AA845" s="90">
        <f>(J845-T845)/J845*100</f>
        <v>89.332913782252987</v>
      </c>
      <c r="AB845" s="90"/>
    </row>
    <row r="846" spans="2:28">
      <c r="B846" s="73">
        <v>44037</v>
      </c>
      <c r="C846" s="69">
        <v>11.5</v>
      </c>
      <c r="D846" s="77"/>
      <c r="E846" s="74">
        <v>1573.87</v>
      </c>
      <c r="F846" s="93"/>
      <c r="G846" s="88"/>
      <c r="H846" s="33">
        <v>862</v>
      </c>
      <c r="I846" s="87"/>
      <c r="K846" s="77"/>
      <c r="L846" s="69"/>
      <c r="M846" s="69"/>
      <c r="N846" s="69"/>
      <c r="O846" s="96">
        <v>4.9499999999999993</v>
      </c>
      <c r="P846" s="34"/>
      <c r="Q846" s="87"/>
      <c r="R846" s="89">
        <v>23.6</v>
      </c>
      <c r="S846" s="87">
        <v>0.1</v>
      </c>
      <c r="T846" s="69"/>
      <c r="U846" s="69"/>
      <c r="V846" s="34"/>
      <c r="W846" s="34"/>
      <c r="X846" s="69"/>
      <c r="Y846" s="81">
        <f t="shared" si="24"/>
        <v>97.262180974477957</v>
      </c>
      <c r="Z846" s="88"/>
      <c r="AA846" s="90"/>
      <c r="AB846" s="90"/>
    </row>
    <row r="847" spans="2:28">
      <c r="B847" s="73">
        <v>44038</v>
      </c>
      <c r="C847" s="69">
        <v>11.5</v>
      </c>
      <c r="D847" s="77"/>
      <c r="E847" s="74">
        <v>1583.94</v>
      </c>
      <c r="F847" s="93"/>
      <c r="G847" s="88"/>
      <c r="H847" s="33">
        <v>630</v>
      </c>
      <c r="I847" s="87"/>
      <c r="J847" s="69"/>
      <c r="K847" s="77"/>
      <c r="L847" s="69"/>
      <c r="M847" s="69"/>
      <c r="N847" s="69"/>
      <c r="O847" s="96">
        <v>5.85</v>
      </c>
      <c r="P847" s="34"/>
      <c r="Q847" s="87"/>
      <c r="R847" s="89">
        <v>23.4</v>
      </c>
      <c r="S847" s="87">
        <v>0.1</v>
      </c>
      <c r="T847" s="69"/>
      <c r="U847" s="69"/>
      <c r="V847" s="34"/>
      <c r="W847" s="34"/>
      <c r="X847" s="69"/>
      <c r="Y847" s="81">
        <f t="shared" si="24"/>
        <v>96.285714285714292</v>
      </c>
      <c r="Z847" s="88"/>
      <c r="AA847" s="90"/>
      <c r="AB847" s="90"/>
    </row>
    <row r="848" spans="2:28">
      <c r="B848" s="73">
        <v>44039</v>
      </c>
      <c r="C848" s="69">
        <v>11.5</v>
      </c>
      <c r="D848" s="77">
        <v>7</v>
      </c>
      <c r="E848" s="74">
        <v>1870.79</v>
      </c>
      <c r="F848" s="93">
        <v>4.28</v>
      </c>
      <c r="G848" s="88">
        <v>45.4</v>
      </c>
      <c r="H848" s="33">
        <v>592</v>
      </c>
      <c r="I848" s="87">
        <v>17.5</v>
      </c>
      <c r="J848" s="69">
        <v>37.76</v>
      </c>
      <c r="K848" s="77">
        <f t="shared" si="25"/>
        <v>20.259999999999998</v>
      </c>
      <c r="L848" s="69">
        <v>0</v>
      </c>
      <c r="M848" s="69">
        <v>0</v>
      </c>
      <c r="N848" s="69">
        <f t="shared" ref="N848:N911" si="28">I848+K848+L848+M848</f>
        <v>37.76</v>
      </c>
      <c r="O848" s="96">
        <v>6.5</v>
      </c>
      <c r="P848" s="34">
        <v>0.59</v>
      </c>
      <c r="Q848" s="87">
        <v>7.2</v>
      </c>
      <c r="R848" s="89">
        <v>23.8</v>
      </c>
      <c r="S848" s="87">
        <v>0.1</v>
      </c>
      <c r="T848" s="69">
        <v>2.76</v>
      </c>
      <c r="U848" s="69">
        <f t="shared" si="26"/>
        <v>2.6599999999999997</v>
      </c>
      <c r="V848" s="34">
        <v>0</v>
      </c>
      <c r="W848" s="34">
        <v>21.42</v>
      </c>
      <c r="X848" s="69">
        <f t="shared" si="27"/>
        <v>24.18</v>
      </c>
      <c r="Y848" s="81">
        <f t="shared" si="24"/>
        <v>95.97972972972974</v>
      </c>
      <c r="Z848" s="88">
        <f>(I848-S848)/I848*100</f>
        <v>99.428571428571416</v>
      </c>
      <c r="AA848" s="90">
        <f>(J848-T848)/J848*100</f>
        <v>92.690677966101703</v>
      </c>
      <c r="AB848" s="90">
        <f>100*(1-X848/N848)</f>
        <v>35.96398305084746</v>
      </c>
    </row>
    <row r="849" spans="2:28">
      <c r="B849" s="73">
        <v>44040</v>
      </c>
      <c r="C849" s="69">
        <v>11.5</v>
      </c>
      <c r="D849" s="129"/>
      <c r="E849" s="33">
        <v>2291.5300000000002</v>
      </c>
      <c r="F849" s="93"/>
      <c r="G849" s="93">
        <v>115.76</v>
      </c>
      <c r="H849" s="33">
        <v>1004</v>
      </c>
      <c r="I849" s="34">
        <v>15</v>
      </c>
      <c r="J849" s="34"/>
      <c r="K849" s="77"/>
      <c r="L849" s="34"/>
      <c r="M849" s="34"/>
      <c r="N849" s="69"/>
      <c r="O849" s="96">
        <v>5.05</v>
      </c>
      <c r="P849" s="34"/>
      <c r="Q849" s="82"/>
      <c r="R849" s="147">
        <v>25.4</v>
      </c>
      <c r="S849" s="82">
        <v>0.1</v>
      </c>
      <c r="T849" s="34"/>
      <c r="U849" s="69"/>
      <c r="V849" s="34"/>
      <c r="W849" s="34"/>
      <c r="X849" s="69"/>
      <c r="Y849" s="81">
        <f t="shared" si="24"/>
        <v>97.470119521912352</v>
      </c>
      <c r="Z849" s="88">
        <f>(I849-S849)/I849*100</f>
        <v>99.333333333333343</v>
      </c>
      <c r="AA849" s="90"/>
      <c r="AB849" s="90"/>
    </row>
    <row r="850" spans="2:28">
      <c r="B850" s="73">
        <v>44041</v>
      </c>
      <c r="C850" s="69">
        <v>11.5</v>
      </c>
      <c r="D850" s="129"/>
      <c r="E850" s="33">
        <v>2026.63</v>
      </c>
      <c r="F850" s="93">
        <v>22.55</v>
      </c>
      <c r="G850" s="93">
        <v>172.96</v>
      </c>
      <c r="H850" s="33">
        <v>960</v>
      </c>
      <c r="I850" s="34">
        <v>14.2</v>
      </c>
      <c r="J850" s="34">
        <v>44.98</v>
      </c>
      <c r="K850" s="77">
        <f t="shared" si="25"/>
        <v>30.779999999999998</v>
      </c>
      <c r="L850" s="34"/>
      <c r="M850" s="34"/>
      <c r="N850" s="69"/>
      <c r="O850" s="96">
        <v>5.0500000000000007</v>
      </c>
      <c r="P850" s="34">
        <v>2.06</v>
      </c>
      <c r="Q850" s="82">
        <v>7.2</v>
      </c>
      <c r="R850" s="147">
        <v>28.4</v>
      </c>
      <c r="S850" s="82">
        <v>0.1</v>
      </c>
      <c r="T850" s="34">
        <v>3.39</v>
      </c>
      <c r="U850" s="69">
        <f t="shared" si="26"/>
        <v>3.29</v>
      </c>
      <c r="V850" s="34">
        <v>0</v>
      </c>
      <c r="W850" s="34">
        <v>15.33</v>
      </c>
      <c r="X850" s="69">
        <f t="shared" si="27"/>
        <v>18.72</v>
      </c>
      <c r="Y850" s="81">
        <f t="shared" si="24"/>
        <v>97.041666666666671</v>
      </c>
      <c r="Z850" s="88">
        <f>(I850-S850)/I850*100</f>
        <v>99.295774647887328</v>
      </c>
      <c r="AA850" s="90">
        <f>(J850-T850)/J850*100</f>
        <v>92.463317029791014</v>
      </c>
      <c r="AB850" s="90"/>
    </row>
    <row r="851" spans="2:28">
      <c r="B851" s="73">
        <v>44042</v>
      </c>
      <c r="C851" s="69">
        <v>11.5</v>
      </c>
      <c r="D851" s="129"/>
      <c r="E851" s="33">
        <v>2210.48</v>
      </c>
      <c r="F851" s="33"/>
      <c r="G851" s="93">
        <v>175.28</v>
      </c>
      <c r="H851" s="33">
        <v>601</v>
      </c>
      <c r="I851" s="34">
        <v>15.7</v>
      </c>
      <c r="J851" s="34"/>
      <c r="K851" s="77"/>
      <c r="L851" s="34">
        <v>0</v>
      </c>
      <c r="M851" s="34">
        <v>0.13</v>
      </c>
      <c r="N851" s="69"/>
      <c r="O851" s="96">
        <v>4.25</v>
      </c>
      <c r="P851" s="34"/>
      <c r="Q851" s="82"/>
      <c r="R851" s="147">
        <v>30.9</v>
      </c>
      <c r="S851" s="82">
        <v>0.1</v>
      </c>
      <c r="T851" s="34"/>
      <c r="U851" s="69"/>
      <c r="V851" s="34"/>
      <c r="W851" s="34"/>
      <c r="X851" s="69"/>
      <c r="Y851" s="81">
        <f t="shared" si="24"/>
        <v>94.858569051580702</v>
      </c>
      <c r="Z851" s="88">
        <f>(I851-S851)/I851*100</f>
        <v>99.363057324840767</v>
      </c>
      <c r="AA851" s="90"/>
      <c r="AB851" s="90"/>
    </row>
    <row r="852" spans="2:28">
      <c r="B852" s="73">
        <v>44043</v>
      </c>
      <c r="C852" s="69">
        <v>11.5</v>
      </c>
      <c r="D852" s="129"/>
      <c r="E852" s="33">
        <v>2024.2</v>
      </c>
      <c r="F852" s="33">
        <v>15.7</v>
      </c>
      <c r="G852" s="93">
        <v>94.64</v>
      </c>
      <c r="H852" s="33">
        <v>616</v>
      </c>
      <c r="I852" s="34">
        <v>18.2</v>
      </c>
      <c r="J852" s="34">
        <v>43.73</v>
      </c>
      <c r="K852" s="77">
        <f t="shared" si="25"/>
        <v>25.529999999999998</v>
      </c>
      <c r="L852" s="34"/>
      <c r="M852" s="34"/>
      <c r="N852" s="69"/>
      <c r="O852" s="96">
        <v>3.7</v>
      </c>
      <c r="P852" s="34">
        <v>1.8</v>
      </c>
      <c r="Q852" s="82">
        <v>7.3</v>
      </c>
      <c r="R852" s="147">
        <v>29.7</v>
      </c>
      <c r="S852" s="82">
        <v>0.4</v>
      </c>
      <c r="T852" s="34">
        <v>2.0299999999999998</v>
      </c>
      <c r="U852" s="69">
        <f t="shared" si="26"/>
        <v>1.63</v>
      </c>
      <c r="V852" s="34">
        <v>0</v>
      </c>
      <c r="W852" s="34">
        <v>23.24</v>
      </c>
      <c r="X852" s="69">
        <f t="shared" si="27"/>
        <v>25.27</v>
      </c>
      <c r="Y852" s="81">
        <f t="shared" si="24"/>
        <v>95.178571428571416</v>
      </c>
      <c r="Z852" s="88">
        <f>(I852-S852)/I852*100</f>
        <v>97.80219780219781</v>
      </c>
      <c r="AA852" s="90">
        <f>(J852-T852)/J852*100</f>
        <v>95.357877887034064</v>
      </c>
      <c r="AB852" s="90"/>
    </row>
    <row r="853" spans="2:28">
      <c r="B853" s="73">
        <v>44044</v>
      </c>
      <c r="C853" s="69">
        <v>11.5</v>
      </c>
      <c r="D853" s="129"/>
      <c r="E853" s="33">
        <v>1804.88</v>
      </c>
      <c r="F853" s="33"/>
      <c r="G853" s="93"/>
      <c r="H853" s="33">
        <v>547</v>
      </c>
      <c r="I853" s="34"/>
      <c r="J853" s="34"/>
      <c r="K853" s="77"/>
      <c r="L853" s="34"/>
      <c r="M853" s="34"/>
      <c r="N853" s="69"/>
      <c r="O853" s="96">
        <v>4.05</v>
      </c>
      <c r="P853" s="34"/>
      <c r="Q853" s="82"/>
      <c r="R853" s="147">
        <v>21.9</v>
      </c>
      <c r="S853" s="82">
        <v>0.7</v>
      </c>
      <c r="T853" s="34"/>
      <c r="U853" s="69"/>
      <c r="V853" s="34"/>
      <c r="W853" s="34"/>
      <c r="X853" s="69"/>
      <c r="Y853" s="81">
        <f t="shared" si="24"/>
        <v>95.996343692870198</v>
      </c>
      <c r="Z853" s="88"/>
      <c r="AA853" s="90"/>
      <c r="AB853" s="90"/>
    </row>
    <row r="854" spans="2:28">
      <c r="B854" s="73">
        <v>44045</v>
      </c>
      <c r="C854" s="69">
        <v>11.5</v>
      </c>
      <c r="D854" s="129"/>
      <c r="E854" s="100">
        <v>2132.66</v>
      </c>
      <c r="F854" s="33"/>
      <c r="G854" s="129"/>
      <c r="H854" s="33">
        <v>566</v>
      </c>
      <c r="I854" s="34"/>
      <c r="J854" s="82"/>
      <c r="K854" s="77"/>
      <c r="L854" s="82"/>
      <c r="M854" s="82"/>
      <c r="N854" s="69"/>
      <c r="O854" s="96">
        <v>3.6</v>
      </c>
      <c r="P854" s="82"/>
      <c r="Q854" s="82"/>
      <c r="R854" s="101">
        <v>26.1</v>
      </c>
      <c r="S854" s="82">
        <v>0.3</v>
      </c>
      <c r="T854" s="34"/>
      <c r="U854" s="69"/>
      <c r="V854" s="82"/>
      <c r="W854" s="82"/>
      <c r="X854" s="69"/>
      <c r="Y854" s="81">
        <f t="shared" si="24"/>
        <v>95.388692579505303</v>
      </c>
      <c r="Z854" s="88"/>
      <c r="AA854" s="90"/>
      <c r="AB854" s="90"/>
    </row>
    <row r="855" spans="2:28">
      <c r="B855" s="73">
        <v>44046</v>
      </c>
      <c r="C855" s="69">
        <v>11.5</v>
      </c>
      <c r="D855" s="96">
        <v>7.6</v>
      </c>
      <c r="E855" s="100">
        <v>1907.31</v>
      </c>
      <c r="F855" s="33">
        <v>16.600000000000001</v>
      </c>
      <c r="G855" s="93">
        <v>166.99</v>
      </c>
      <c r="H855" s="33">
        <v>618</v>
      </c>
      <c r="I855" s="34">
        <v>23.5</v>
      </c>
      <c r="J855" s="34">
        <v>43.73</v>
      </c>
      <c r="K855" s="77">
        <f t="shared" si="25"/>
        <v>20.229999999999997</v>
      </c>
      <c r="L855" s="34">
        <v>0</v>
      </c>
      <c r="M855" s="34">
        <v>0.32</v>
      </c>
      <c r="N855" s="69">
        <f t="shared" si="28"/>
        <v>44.05</v>
      </c>
      <c r="O855" s="96">
        <v>4.05</v>
      </c>
      <c r="P855" s="34">
        <v>4.1399999999999997</v>
      </c>
      <c r="Q855" s="82">
        <v>6.8</v>
      </c>
      <c r="R855" s="101">
        <v>29.3</v>
      </c>
      <c r="S855" s="34">
        <v>0.6</v>
      </c>
      <c r="T855" s="34">
        <v>2.34</v>
      </c>
      <c r="U855" s="69">
        <f t="shared" si="26"/>
        <v>1.7399999999999998</v>
      </c>
      <c r="V855" s="34">
        <v>0</v>
      </c>
      <c r="W855" s="34">
        <v>24.56</v>
      </c>
      <c r="X855" s="69">
        <f t="shared" si="27"/>
        <v>26.9</v>
      </c>
      <c r="Y855" s="81">
        <f t="shared" si="24"/>
        <v>95.258899676375407</v>
      </c>
      <c r="Z855" s="88">
        <f>(I855-S855)/I855*100</f>
        <v>97.446808510638292</v>
      </c>
      <c r="AA855" s="90">
        <f>(J855-T855)/J855*100</f>
        <v>94.648982391950611</v>
      </c>
      <c r="AB855" s="90">
        <f>100*(1-X855/N855)</f>
        <v>38.933030646992052</v>
      </c>
    </row>
    <row r="856" spans="2:28">
      <c r="B856" s="73">
        <v>44047</v>
      </c>
      <c r="C856" s="69">
        <v>11.5</v>
      </c>
      <c r="D856" s="96"/>
      <c r="E856" s="100">
        <v>1926.13</v>
      </c>
      <c r="F856" s="33"/>
      <c r="G856" s="93">
        <v>62.99</v>
      </c>
      <c r="H856" s="33">
        <v>677</v>
      </c>
      <c r="I856" s="34">
        <v>18.7</v>
      </c>
      <c r="J856" s="34"/>
      <c r="K856" s="77"/>
      <c r="L856" s="34"/>
      <c r="M856" s="34"/>
      <c r="N856" s="69"/>
      <c r="O856" s="96">
        <v>3.5</v>
      </c>
      <c r="P856" s="34"/>
      <c r="Q856" s="82"/>
      <c r="R856" s="101">
        <v>29.2</v>
      </c>
      <c r="S856" s="34">
        <v>0.3</v>
      </c>
      <c r="T856" s="34"/>
      <c r="U856" s="69"/>
      <c r="V856" s="34"/>
      <c r="W856" s="34"/>
      <c r="X856" s="69"/>
      <c r="Y856" s="81">
        <f t="shared" si="24"/>
        <v>95.686853766617418</v>
      </c>
      <c r="Z856" s="88">
        <f>(I856-S856)/I856*100</f>
        <v>98.395721925133685</v>
      </c>
      <c r="AA856" s="90"/>
      <c r="AB856" s="90"/>
    </row>
    <row r="857" spans="2:28">
      <c r="B857" s="73">
        <v>44048</v>
      </c>
      <c r="C857" s="69">
        <v>11.5</v>
      </c>
      <c r="D857" s="96"/>
      <c r="E857" s="100">
        <v>1704.94</v>
      </c>
      <c r="F857" s="33">
        <v>18.48</v>
      </c>
      <c r="G857" s="133">
        <v>66.040000000000006</v>
      </c>
      <c r="H857" s="33">
        <v>1467</v>
      </c>
      <c r="I857" s="34">
        <v>24.1</v>
      </c>
      <c r="J857" s="34">
        <v>64.86</v>
      </c>
      <c r="K857" s="77">
        <f t="shared" si="25"/>
        <v>40.76</v>
      </c>
      <c r="L857" s="34"/>
      <c r="M857" s="34"/>
      <c r="N857" s="69"/>
      <c r="O857" s="96">
        <v>3.75</v>
      </c>
      <c r="P857" s="34">
        <v>3.34</v>
      </c>
      <c r="Q857" s="82">
        <v>6.7</v>
      </c>
      <c r="R857" s="101">
        <v>31.7</v>
      </c>
      <c r="S857" s="34">
        <v>1</v>
      </c>
      <c r="T857" s="34">
        <v>4.1900000000000004</v>
      </c>
      <c r="U857" s="69">
        <f t="shared" si="26"/>
        <v>3.1900000000000004</v>
      </c>
      <c r="V857" s="34">
        <v>0</v>
      </c>
      <c r="W857" s="34">
        <v>24.58</v>
      </c>
      <c r="X857" s="69">
        <f t="shared" si="27"/>
        <v>28.77</v>
      </c>
      <c r="Y857" s="81">
        <f t="shared" si="24"/>
        <v>97.839127471029315</v>
      </c>
      <c r="Z857" s="88">
        <f>(I857-S857)/I857*100</f>
        <v>95.850622406639005</v>
      </c>
      <c r="AA857" s="90">
        <f>(J857-T857)/J857*100</f>
        <v>93.53993216157879</v>
      </c>
      <c r="AB857" s="90"/>
    </row>
    <row r="858" spans="2:28">
      <c r="B858" s="73">
        <v>44049</v>
      </c>
      <c r="C858" s="69">
        <v>11.5</v>
      </c>
      <c r="D858" s="96"/>
      <c r="E858" s="100">
        <v>1704.15</v>
      </c>
      <c r="F858" s="33"/>
      <c r="G858" s="93">
        <v>172.15</v>
      </c>
      <c r="H858" s="33">
        <v>1044</v>
      </c>
      <c r="I858" s="34">
        <v>25.8</v>
      </c>
      <c r="J858" s="82"/>
      <c r="K858" s="77"/>
      <c r="L858" s="34">
        <v>0</v>
      </c>
      <c r="M858" s="34">
        <v>0</v>
      </c>
      <c r="N858" s="69"/>
      <c r="O858" s="96">
        <v>5.7</v>
      </c>
      <c r="P858" s="34"/>
      <c r="Q858" s="82"/>
      <c r="R858" s="101">
        <v>18.5</v>
      </c>
      <c r="S858" s="82">
        <v>0.2</v>
      </c>
      <c r="T858" s="34"/>
      <c r="U858" s="69"/>
      <c r="V858" s="34"/>
      <c r="W858" s="34"/>
      <c r="X858" s="69"/>
      <c r="Y858" s="81">
        <f t="shared" si="24"/>
        <v>98.227969348659002</v>
      </c>
      <c r="Z858" s="88">
        <f>(I858-S858)/I858*100</f>
        <v>99.224806201550393</v>
      </c>
      <c r="AA858" s="90"/>
      <c r="AB858" s="90"/>
    </row>
    <row r="859" spans="2:28">
      <c r="B859" s="73">
        <v>44050</v>
      </c>
      <c r="C859" s="69">
        <v>11.5</v>
      </c>
      <c r="D859" s="96"/>
      <c r="E859" s="100">
        <v>1776.79</v>
      </c>
      <c r="F859" s="33">
        <v>12.33</v>
      </c>
      <c r="G859" s="93">
        <v>89.28</v>
      </c>
      <c r="H859" s="33">
        <v>921</v>
      </c>
      <c r="I859" s="34">
        <v>23.4</v>
      </c>
      <c r="J859" s="34">
        <v>44.12</v>
      </c>
      <c r="K859" s="77">
        <f t="shared" si="25"/>
        <v>20.72</v>
      </c>
      <c r="L859" s="34"/>
      <c r="M859" s="34"/>
      <c r="N859" s="69"/>
      <c r="O859" s="96">
        <v>6.4</v>
      </c>
      <c r="P859" s="34">
        <v>1.82</v>
      </c>
      <c r="Q859" s="82">
        <v>7.7</v>
      </c>
      <c r="R859" s="101">
        <v>32</v>
      </c>
      <c r="S859" s="82">
        <v>0.2</v>
      </c>
      <c r="T859" s="34">
        <v>3.31</v>
      </c>
      <c r="U859" s="69">
        <f t="shared" si="26"/>
        <v>3.11</v>
      </c>
      <c r="V859" s="34">
        <v>0</v>
      </c>
      <c r="W859" s="34">
        <v>29.83</v>
      </c>
      <c r="X859" s="69">
        <f t="shared" si="27"/>
        <v>33.14</v>
      </c>
      <c r="Y859" s="81">
        <f t="shared" si="24"/>
        <v>96.525515743756785</v>
      </c>
      <c r="Z859" s="88">
        <f>(I859-S859)/I859*100</f>
        <v>99.145299145299148</v>
      </c>
      <c r="AA859" s="90">
        <f>(J859-T859)/J859*100</f>
        <v>92.497733454215762</v>
      </c>
      <c r="AB859" s="90"/>
    </row>
    <row r="860" spans="2:28">
      <c r="B860" s="73">
        <v>44051</v>
      </c>
      <c r="C860" s="69">
        <v>11.5</v>
      </c>
      <c r="D860" s="96"/>
      <c r="E860" s="100">
        <v>1742.08</v>
      </c>
      <c r="F860" s="33"/>
      <c r="G860" s="93"/>
      <c r="H860" s="33">
        <v>918</v>
      </c>
      <c r="I860" s="34"/>
      <c r="J860" s="34"/>
      <c r="K860" s="77"/>
      <c r="L860" s="34"/>
      <c r="M860" s="34"/>
      <c r="N860" s="69"/>
      <c r="O860" s="96">
        <v>5.75</v>
      </c>
      <c r="P860" s="34"/>
      <c r="Q860" s="82"/>
      <c r="R860" s="101">
        <v>27.7</v>
      </c>
      <c r="S860" s="82">
        <v>0.2</v>
      </c>
      <c r="T860" s="34"/>
      <c r="U860" s="69"/>
      <c r="V860" s="34"/>
      <c r="W860" s="34"/>
      <c r="X860" s="69"/>
      <c r="Y860" s="81">
        <f t="shared" si="24"/>
        <v>96.982570806100213</v>
      </c>
      <c r="Z860" s="88"/>
      <c r="AA860" s="90"/>
      <c r="AB860" s="90"/>
    </row>
    <row r="861" spans="2:28">
      <c r="B861" s="73">
        <v>44052</v>
      </c>
      <c r="C861" s="69">
        <v>11.5</v>
      </c>
      <c r="D861" s="96"/>
      <c r="E861" s="100">
        <v>1891.28</v>
      </c>
      <c r="F861" s="33"/>
      <c r="G861" s="93"/>
      <c r="H861" s="33">
        <v>690</v>
      </c>
      <c r="I861" s="34"/>
      <c r="J861" s="34"/>
      <c r="K861" s="77"/>
      <c r="L861" s="34"/>
      <c r="M861" s="34"/>
      <c r="N861" s="69"/>
      <c r="O861" s="96">
        <v>5.6</v>
      </c>
      <c r="P861" s="34"/>
      <c r="Q861" s="82"/>
      <c r="R861" s="101">
        <v>25.2</v>
      </c>
      <c r="S861" s="82">
        <v>0.2</v>
      </c>
      <c r="T861" s="34"/>
      <c r="U861" s="69"/>
      <c r="V861" s="34"/>
      <c r="W861" s="34"/>
      <c r="X861" s="69"/>
      <c r="Y861" s="81">
        <f t="shared" si="24"/>
        <v>96.347826086956516</v>
      </c>
      <c r="Z861" s="88"/>
      <c r="AA861" s="90"/>
      <c r="AB861" s="90"/>
    </row>
    <row r="862" spans="2:28">
      <c r="B862" s="73">
        <v>44053</v>
      </c>
      <c r="C862" s="69">
        <v>11.5</v>
      </c>
      <c r="D862" s="96">
        <v>6.9</v>
      </c>
      <c r="E862" s="100">
        <v>1845.32</v>
      </c>
      <c r="F862" s="33">
        <v>18.940000000000001</v>
      </c>
      <c r="G862" s="93">
        <v>51.12</v>
      </c>
      <c r="H862" s="33">
        <v>569</v>
      </c>
      <c r="I862" s="34">
        <v>21.7</v>
      </c>
      <c r="J862" s="34">
        <v>43.73</v>
      </c>
      <c r="K862" s="77">
        <f t="shared" si="25"/>
        <v>22.029999999999998</v>
      </c>
      <c r="L862" s="34">
        <v>0</v>
      </c>
      <c r="M862" s="34">
        <v>0.31</v>
      </c>
      <c r="N862" s="69">
        <f t="shared" si="28"/>
        <v>44.04</v>
      </c>
      <c r="O862" s="96">
        <v>5.95</v>
      </c>
      <c r="P862" s="34">
        <v>3.22</v>
      </c>
      <c r="Q862" s="82">
        <v>6.9</v>
      </c>
      <c r="R862" s="101">
        <v>22.3</v>
      </c>
      <c r="S862" s="82">
        <v>0.2</v>
      </c>
      <c r="T862" s="34">
        <v>2.13</v>
      </c>
      <c r="U862" s="69">
        <f t="shared" si="26"/>
        <v>1.93</v>
      </c>
      <c r="V862" s="34">
        <v>0</v>
      </c>
      <c r="W862" s="34">
        <v>20.12</v>
      </c>
      <c r="X862" s="69">
        <f t="shared" si="27"/>
        <v>22.25</v>
      </c>
      <c r="Y862" s="81">
        <f t="shared" si="24"/>
        <v>96.080843585237261</v>
      </c>
      <c r="Z862" s="88">
        <f>(I862-S862)/I862*100</f>
        <v>99.078341013824883</v>
      </c>
      <c r="AA862" s="90">
        <f>(J862-T862)/J862*100</f>
        <v>95.129201920878117</v>
      </c>
      <c r="AB862" s="90">
        <f>100*(1-X862/N862)</f>
        <v>49.477747502270667</v>
      </c>
    </row>
    <row r="863" spans="2:28">
      <c r="B863" s="73">
        <v>44054</v>
      </c>
      <c r="C863" s="69">
        <v>11.5</v>
      </c>
      <c r="D863" s="96"/>
      <c r="E863" s="100">
        <v>2059.86</v>
      </c>
      <c r="F863" s="33"/>
      <c r="G863" s="93">
        <v>49.27</v>
      </c>
      <c r="H863" s="33">
        <v>730</v>
      </c>
      <c r="I863" s="34">
        <v>18.899999999999999</v>
      </c>
      <c r="J863" s="34"/>
      <c r="K863" s="77"/>
      <c r="L863" s="34"/>
      <c r="M863" s="34"/>
      <c r="N863" s="69"/>
      <c r="O863" s="96">
        <v>5.45</v>
      </c>
      <c r="P863" s="34"/>
      <c r="Q863" s="82"/>
      <c r="R863" s="101">
        <v>24.3</v>
      </c>
      <c r="S863" s="82">
        <v>0.1</v>
      </c>
      <c r="T863" s="34"/>
      <c r="U863" s="69"/>
      <c r="V863" s="34"/>
      <c r="W863" s="34"/>
      <c r="X863" s="69"/>
      <c r="Y863" s="81">
        <f t="shared" ref="Y863:Y920" si="29">(H863-R863)/H863*100</f>
        <v>96.671232876712338</v>
      </c>
      <c r="Z863" s="88">
        <f>(I863-S863)/I863*100</f>
        <v>99.470899470899468</v>
      </c>
      <c r="AA863" s="90"/>
      <c r="AB863" s="90"/>
    </row>
    <row r="864" spans="2:28">
      <c r="B864" s="73">
        <v>44055</v>
      </c>
      <c r="C864" s="69">
        <v>11.5</v>
      </c>
      <c r="D864" s="96"/>
      <c r="E864" s="100">
        <v>1717.7</v>
      </c>
      <c r="F864" s="33">
        <v>7.26</v>
      </c>
      <c r="G864" s="93">
        <v>30.7</v>
      </c>
      <c r="H864" s="33">
        <v>658</v>
      </c>
      <c r="I864" s="34">
        <v>17.2</v>
      </c>
      <c r="J864" s="34">
        <v>36.26</v>
      </c>
      <c r="K864" s="77">
        <f t="shared" si="25"/>
        <v>19.059999999999999</v>
      </c>
      <c r="L864" s="34"/>
      <c r="M864" s="34"/>
      <c r="N864" s="69"/>
      <c r="O864" s="96">
        <v>5.05</v>
      </c>
      <c r="P864" s="34">
        <v>2</v>
      </c>
      <c r="Q864" s="82">
        <v>7.3</v>
      </c>
      <c r="R864" s="101">
        <v>23.8</v>
      </c>
      <c r="S864" s="82">
        <v>0.2</v>
      </c>
      <c r="T864" s="34">
        <v>1.9</v>
      </c>
      <c r="U864" s="69">
        <f t="shared" si="26"/>
        <v>1.7</v>
      </c>
      <c r="V864" s="34">
        <v>0</v>
      </c>
      <c r="W864" s="34">
        <v>20.79</v>
      </c>
      <c r="X864" s="69">
        <f t="shared" si="27"/>
        <v>22.689999999999998</v>
      </c>
      <c r="Y864" s="81">
        <f t="shared" si="29"/>
        <v>96.382978723404264</v>
      </c>
      <c r="Z864" s="88">
        <f>(I864-S864)/I864*100</f>
        <v>98.83720930232559</v>
      </c>
      <c r="AA864" s="90">
        <f>(J864-T864)/J864*100</f>
        <v>94.760066188637623</v>
      </c>
      <c r="AB864" s="90"/>
    </row>
    <row r="865" spans="2:28">
      <c r="B865" s="73">
        <v>44056</v>
      </c>
      <c r="C865" s="69">
        <v>11.5</v>
      </c>
      <c r="D865" s="96"/>
      <c r="E865" s="100">
        <v>1635.28</v>
      </c>
      <c r="F865" s="33"/>
      <c r="G865" s="93">
        <v>35.479999999999997</v>
      </c>
      <c r="H865" s="33">
        <v>621</v>
      </c>
      <c r="I865" s="34">
        <v>18.899999999999999</v>
      </c>
      <c r="J865" s="34"/>
      <c r="K865" s="77"/>
      <c r="L865" s="34">
        <v>0</v>
      </c>
      <c r="M865" s="34">
        <v>0.1</v>
      </c>
      <c r="N865" s="69"/>
      <c r="O865" s="96">
        <v>5</v>
      </c>
      <c r="P865" s="34"/>
      <c r="Q865" s="82"/>
      <c r="R865" s="101">
        <v>26.8</v>
      </c>
      <c r="S865" s="82">
        <v>0.2</v>
      </c>
      <c r="T865" s="34"/>
      <c r="U865" s="69"/>
      <c r="V865" s="34"/>
      <c r="W865" s="34"/>
      <c r="X865" s="69"/>
      <c r="Y865" s="81">
        <f t="shared" si="29"/>
        <v>95.684380032206136</v>
      </c>
      <c r="Z865" s="88">
        <f>(I865-S865)/I865*100</f>
        <v>98.941798941798936</v>
      </c>
      <c r="AA865" s="90"/>
      <c r="AB865" s="90"/>
    </row>
    <row r="866" spans="2:28">
      <c r="B866" s="73">
        <v>44057</v>
      </c>
      <c r="C866" s="69">
        <v>11.5</v>
      </c>
      <c r="D866" s="96"/>
      <c r="E866" s="100">
        <v>1654.62</v>
      </c>
      <c r="F866" s="33">
        <v>16.43</v>
      </c>
      <c r="G866" s="93">
        <v>57.38</v>
      </c>
      <c r="H866" s="33">
        <v>1293</v>
      </c>
      <c r="I866" s="34">
        <v>19.7</v>
      </c>
      <c r="J866" s="34">
        <v>46.72</v>
      </c>
      <c r="K866" s="77">
        <f t="shared" si="25"/>
        <v>27.02</v>
      </c>
      <c r="L866" s="34"/>
      <c r="M866" s="34"/>
      <c r="N866" s="69"/>
      <c r="O866" s="96">
        <v>4.45</v>
      </c>
      <c r="P866" s="34">
        <v>6.12</v>
      </c>
      <c r="Q866" s="82">
        <v>7.3</v>
      </c>
      <c r="R866" s="101">
        <v>21.6</v>
      </c>
      <c r="S866" s="82">
        <v>0.2</v>
      </c>
      <c r="T866" s="34">
        <v>2.95</v>
      </c>
      <c r="U866" s="69">
        <f t="shared" si="26"/>
        <v>2.75</v>
      </c>
      <c r="V866" s="34">
        <v>0</v>
      </c>
      <c r="W866" s="34">
        <v>21.07</v>
      </c>
      <c r="X866" s="69">
        <f t="shared" si="27"/>
        <v>24.02</v>
      </c>
      <c r="Y866" s="81">
        <f t="shared" si="29"/>
        <v>98.32946635730859</v>
      </c>
      <c r="Z866" s="88">
        <f>(I866-S866)/I866*100</f>
        <v>98.984771573604064</v>
      </c>
      <c r="AA866" s="90">
        <f>(J866-T866)/J866*100</f>
        <v>93.685787671232873</v>
      </c>
      <c r="AB866" s="90"/>
    </row>
    <row r="867" spans="2:28">
      <c r="B867" s="73">
        <v>44058</v>
      </c>
      <c r="C867" s="69">
        <v>11.5</v>
      </c>
      <c r="D867" s="96"/>
      <c r="E867" s="100">
        <v>1354.37</v>
      </c>
      <c r="F867" s="33"/>
      <c r="G867" s="93"/>
      <c r="H867" s="33">
        <v>688</v>
      </c>
      <c r="I867" s="34"/>
      <c r="J867" s="34"/>
      <c r="K867" s="77"/>
      <c r="L867" s="34"/>
      <c r="M867" s="34"/>
      <c r="N867" s="69"/>
      <c r="O867" s="96">
        <v>5.85</v>
      </c>
      <c r="P867" s="34"/>
      <c r="Q867" s="82"/>
      <c r="R867" s="101">
        <v>27.3</v>
      </c>
      <c r="S867" s="82">
        <v>0.3</v>
      </c>
      <c r="T867" s="34"/>
      <c r="U867" s="69"/>
      <c r="V867" s="34"/>
      <c r="W867" s="34"/>
      <c r="X867" s="69"/>
      <c r="Y867" s="81">
        <f t="shared" si="29"/>
        <v>96.031976744186053</v>
      </c>
      <c r="Z867" s="88"/>
      <c r="AA867" s="90"/>
      <c r="AB867" s="90"/>
    </row>
    <row r="868" spans="2:28">
      <c r="B868" s="73">
        <v>44059</v>
      </c>
      <c r="C868" s="69">
        <v>11.5</v>
      </c>
      <c r="D868" s="96"/>
      <c r="E868" s="100">
        <v>1076.8900000000001</v>
      </c>
      <c r="F868" s="33"/>
      <c r="G868" s="93"/>
      <c r="H868" s="33">
        <v>625</v>
      </c>
      <c r="I868" s="34"/>
      <c r="J868" s="34"/>
      <c r="K868" s="77"/>
      <c r="L868" s="34"/>
      <c r="M868" s="34"/>
      <c r="N868" s="69"/>
      <c r="O868" s="96">
        <v>5.9</v>
      </c>
      <c r="P868" s="34"/>
      <c r="Q868" s="82"/>
      <c r="R868" s="148">
        <v>30.4</v>
      </c>
      <c r="S868" s="82">
        <v>0.5</v>
      </c>
      <c r="T868" s="34"/>
      <c r="U868" s="69"/>
      <c r="V868" s="34"/>
      <c r="W868" s="34"/>
      <c r="X868" s="69"/>
      <c r="Y868" s="81">
        <f t="shared" si="29"/>
        <v>95.135999999999996</v>
      </c>
      <c r="Z868" s="88"/>
      <c r="AA868" s="90"/>
      <c r="AB868" s="90"/>
    </row>
    <row r="869" spans="2:28">
      <c r="B869" s="73">
        <v>44060</v>
      </c>
      <c r="C869" s="69">
        <v>11.5</v>
      </c>
      <c r="D869" s="96">
        <v>7.5</v>
      </c>
      <c r="E869" s="100">
        <v>836.09699999999998</v>
      </c>
      <c r="F869" s="33">
        <v>18.18</v>
      </c>
      <c r="G869" s="93">
        <v>32.93</v>
      </c>
      <c r="H869" s="33">
        <v>447</v>
      </c>
      <c r="I869" s="34">
        <v>13.3</v>
      </c>
      <c r="J869" s="34">
        <v>44.17</v>
      </c>
      <c r="K869" s="77">
        <f t="shared" si="25"/>
        <v>30.87</v>
      </c>
      <c r="L869" s="34">
        <v>0</v>
      </c>
      <c r="M869" s="34">
        <v>1.59</v>
      </c>
      <c r="N869" s="69">
        <f t="shared" si="28"/>
        <v>45.760000000000005</v>
      </c>
      <c r="O869" s="96">
        <v>6.1</v>
      </c>
      <c r="P869" s="34">
        <v>1.61</v>
      </c>
      <c r="Q869" s="82">
        <v>7.7</v>
      </c>
      <c r="R869" s="101">
        <v>21.5</v>
      </c>
      <c r="S869" s="82">
        <v>0.1</v>
      </c>
      <c r="T869" s="34">
        <v>2.97</v>
      </c>
      <c r="U869" s="69">
        <f t="shared" si="26"/>
        <v>2.87</v>
      </c>
      <c r="V869" s="34">
        <v>0</v>
      </c>
      <c r="W869" s="34">
        <v>33.770000000000003</v>
      </c>
      <c r="X869" s="69">
        <f t="shared" si="27"/>
        <v>36.74</v>
      </c>
      <c r="Y869" s="81">
        <f t="shared" si="29"/>
        <v>95.19015659955258</v>
      </c>
      <c r="Z869" s="88">
        <f>(I869-S869)/I869*100</f>
        <v>99.248120300751879</v>
      </c>
      <c r="AA869" s="90">
        <f>(J869-T869)/J869*100</f>
        <v>93.275979171383298</v>
      </c>
      <c r="AB869" s="90">
        <f>100*(1-X869/N869)</f>
        <v>19.711538461538471</v>
      </c>
    </row>
    <row r="870" spans="2:28">
      <c r="B870" s="73">
        <v>44061</v>
      </c>
      <c r="C870" s="69">
        <v>11.5</v>
      </c>
      <c r="D870" s="96"/>
      <c r="E870" s="100">
        <v>812.17100000000005</v>
      </c>
      <c r="F870" s="33"/>
      <c r="G870" s="93">
        <v>31.89</v>
      </c>
      <c r="H870" s="33">
        <v>873</v>
      </c>
      <c r="I870" s="34">
        <v>14.3</v>
      </c>
      <c r="J870" s="34"/>
      <c r="K870" s="77"/>
      <c r="L870" s="34"/>
      <c r="M870" s="34"/>
      <c r="N870" s="69"/>
      <c r="O870" s="96">
        <v>5.4499999999999993</v>
      </c>
      <c r="P870" s="34"/>
      <c r="Q870" s="82"/>
      <c r="R870" s="101">
        <v>34.5</v>
      </c>
      <c r="S870" s="82">
        <v>0.1</v>
      </c>
      <c r="T870" s="34"/>
      <c r="U870" s="69"/>
      <c r="V870" s="34"/>
      <c r="W870" s="34"/>
      <c r="X870" s="69"/>
      <c r="Y870" s="81">
        <f t="shared" si="29"/>
        <v>96.048109965635746</v>
      </c>
      <c r="Z870" s="88">
        <f>(I870-S870)/I870*100</f>
        <v>99.300699300699307</v>
      </c>
      <c r="AA870" s="90"/>
      <c r="AB870" s="90"/>
    </row>
    <row r="871" spans="2:28">
      <c r="B871" s="73">
        <v>44062</v>
      </c>
      <c r="C871" s="69">
        <v>11.5</v>
      </c>
      <c r="D871" s="96"/>
      <c r="E871" s="100">
        <v>866.92899999999997</v>
      </c>
      <c r="F871" s="33">
        <v>6.97</v>
      </c>
      <c r="G871" s="93">
        <v>68.28</v>
      </c>
      <c r="H871" s="33">
        <v>600</v>
      </c>
      <c r="I871" s="34">
        <v>21.5</v>
      </c>
      <c r="J871" s="34">
        <v>43.73</v>
      </c>
      <c r="K871" s="77">
        <f t="shared" si="25"/>
        <v>22.229999999999997</v>
      </c>
      <c r="L871" s="34"/>
      <c r="M871" s="34"/>
      <c r="N871" s="69"/>
      <c r="O871" s="96">
        <v>4.8499999999999996</v>
      </c>
      <c r="P871" s="34">
        <v>1.93</v>
      </c>
      <c r="Q871" s="82">
        <v>7.1</v>
      </c>
      <c r="R871" s="101">
        <v>28.3</v>
      </c>
      <c r="S871" s="82">
        <v>0.1</v>
      </c>
      <c r="T871" s="34">
        <v>3.04</v>
      </c>
      <c r="U871" s="69">
        <f t="shared" si="26"/>
        <v>2.94</v>
      </c>
      <c r="V871" s="34">
        <v>0</v>
      </c>
      <c r="W871" s="34">
        <v>25.5</v>
      </c>
      <c r="X871" s="69">
        <f t="shared" si="27"/>
        <v>28.54</v>
      </c>
      <c r="Y871" s="81">
        <f t="shared" si="29"/>
        <v>95.283333333333346</v>
      </c>
      <c r="Z871" s="88">
        <f>(I871-S871)/I871*100</f>
        <v>99.534883720930225</v>
      </c>
      <c r="AA871" s="90">
        <f>(J871-T871)/J871*100</f>
        <v>93.048250628858909</v>
      </c>
      <c r="AB871" s="90"/>
    </row>
    <row r="872" spans="2:28">
      <c r="B872" s="73">
        <v>44063</v>
      </c>
      <c r="C872" s="69">
        <v>11.5</v>
      </c>
      <c r="D872" s="96"/>
      <c r="E872" s="100">
        <v>733.048</v>
      </c>
      <c r="F872" s="33"/>
      <c r="G872" s="93">
        <v>72.599999999999994</v>
      </c>
      <c r="H872" s="33">
        <v>812</v>
      </c>
      <c r="I872" s="34">
        <v>22.4</v>
      </c>
      <c r="J872" s="34"/>
      <c r="K872" s="77"/>
      <c r="L872" s="34">
        <v>0</v>
      </c>
      <c r="M872" s="34">
        <v>0.16</v>
      </c>
      <c r="N872" s="69"/>
      <c r="O872" s="96">
        <v>5.3994999999999997</v>
      </c>
      <c r="P872" s="34"/>
      <c r="Q872" s="82"/>
      <c r="R872" s="101">
        <v>24.7</v>
      </c>
      <c r="S872" s="82">
        <v>0.1</v>
      </c>
      <c r="T872" s="34"/>
      <c r="U872" s="69"/>
      <c r="V872" s="34"/>
      <c r="W872" s="34"/>
      <c r="X872" s="69"/>
      <c r="Y872" s="81">
        <f t="shared" si="29"/>
        <v>96.958128078817722</v>
      </c>
      <c r="Z872" s="88">
        <f>(I872-S872)/I872*100</f>
        <v>99.553571428571416</v>
      </c>
      <c r="AA872" s="90"/>
      <c r="AB872" s="90"/>
    </row>
    <row r="873" spans="2:28">
      <c r="B873" s="73">
        <v>44064</v>
      </c>
      <c r="C873" s="69">
        <v>11.5</v>
      </c>
      <c r="D873" s="96"/>
      <c r="E873" s="100">
        <v>670.20500000000004</v>
      </c>
      <c r="F873" s="33">
        <v>9.06</v>
      </c>
      <c r="G873" s="93">
        <v>13.87</v>
      </c>
      <c r="H873" s="33">
        <v>909</v>
      </c>
      <c r="I873" s="34">
        <v>31.6</v>
      </c>
      <c r="J873" s="34">
        <v>48.22</v>
      </c>
      <c r="K873" s="77">
        <f t="shared" si="25"/>
        <v>16.619999999999997</v>
      </c>
      <c r="L873" s="34"/>
      <c r="M873" s="34"/>
      <c r="N873" s="69"/>
      <c r="O873" s="96">
        <v>5.1419999999999995</v>
      </c>
      <c r="P873" s="34">
        <v>1.9</v>
      </c>
      <c r="Q873" s="34">
        <v>7</v>
      </c>
      <c r="R873" s="101">
        <v>29.2</v>
      </c>
      <c r="S873" s="82">
        <v>0.3</v>
      </c>
      <c r="T873" s="34">
        <v>3.1</v>
      </c>
      <c r="U873" s="69">
        <f t="shared" si="26"/>
        <v>2.8000000000000003</v>
      </c>
      <c r="V873" s="34">
        <v>0</v>
      </c>
      <c r="W873" s="34">
        <v>30.27</v>
      </c>
      <c r="X873" s="69">
        <f t="shared" si="27"/>
        <v>33.369999999999997</v>
      </c>
      <c r="Y873" s="81">
        <f t="shared" si="29"/>
        <v>96.787678767876784</v>
      </c>
      <c r="Z873" s="88">
        <f>(I873-S873)/I873*100</f>
        <v>99.050632911392398</v>
      </c>
      <c r="AA873" s="90">
        <f>(J873-T873)/J873*100</f>
        <v>93.571132310244707</v>
      </c>
      <c r="AB873" s="90"/>
    </row>
    <row r="874" spans="2:28">
      <c r="B874" s="73">
        <v>44065</v>
      </c>
      <c r="C874" s="69">
        <v>11.5</v>
      </c>
      <c r="D874" s="96"/>
      <c r="E874" s="100">
        <v>732.58299999999997</v>
      </c>
      <c r="F874" s="33"/>
      <c r="G874" s="93"/>
      <c r="H874" s="33">
        <v>547</v>
      </c>
      <c r="I874" s="34"/>
      <c r="J874" s="34"/>
      <c r="K874" s="77"/>
      <c r="L874" s="34"/>
      <c r="M874" s="34"/>
      <c r="N874" s="69"/>
      <c r="O874" s="96">
        <v>5.4819999999999993</v>
      </c>
      <c r="P874" s="34"/>
      <c r="Q874" s="34"/>
      <c r="R874" s="101">
        <v>28.2</v>
      </c>
      <c r="S874" s="82">
        <v>0.1</v>
      </c>
      <c r="T874" s="34"/>
      <c r="U874" s="69"/>
      <c r="V874" s="34"/>
      <c r="W874" s="34"/>
      <c r="X874" s="69"/>
      <c r="Y874" s="81">
        <f t="shared" si="29"/>
        <v>94.844606946983532</v>
      </c>
      <c r="Z874" s="88"/>
      <c r="AA874" s="90"/>
      <c r="AB874" s="90"/>
    </row>
    <row r="875" spans="2:28">
      <c r="B875" s="73">
        <v>44066</v>
      </c>
      <c r="C875" s="69">
        <v>11.5</v>
      </c>
      <c r="D875" s="96"/>
      <c r="E875" s="100">
        <v>688.38300000000004</v>
      </c>
      <c r="F875" s="33"/>
      <c r="G875" s="93"/>
      <c r="H875" s="33">
        <v>517</v>
      </c>
      <c r="I875" s="34"/>
      <c r="J875" s="34"/>
      <c r="K875" s="77"/>
      <c r="L875" s="34"/>
      <c r="M875" s="34"/>
      <c r="N875" s="69"/>
      <c r="O875" s="96">
        <v>6.5895000000000001</v>
      </c>
      <c r="P875" s="34"/>
      <c r="Q875" s="34"/>
      <c r="R875" s="101">
        <v>26.8</v>
      </c>
      <c r="S875" s="82">
        <v>0.2</v>
      </c>
      <c r="T875" s="34"/>
      <c r="U875" s="69"/>
      <c r="V875" s="34"/>
      <c r="W875" s="34"/>
      <c r="X875" s="69"/>
      <c r="Y875" s="81">
        <f t="shared" si="29"/>
        <v>94.816247582205023</v>
      </c>
      <c r="Z875" s="88"/>
      <c r="AA875" s="90"/>
      <c r="AB875" s="90"/>
    </row>
    <row r="876" spans="2:28">
      <c r="B876" s="73">
        <v>44067</v>
      </c>
      <c r="C876" s="69">
        <v>11.5</v>
      </c>
      <c r="D876" s="96">
        <v>8.1999999999999993</v>
      </c>
      <c r="E876" s="100">
        <v>753.30200000000002</v>
      </c>
      <c r="F876" s="33">
        <v>4.32</v>
      </c>
      <c r="G876" s="93">
        <v>19.98</v>
      </c>
      <c r="H876" s="33">
        <v>829</v>
      </c>
      <c r="I876" s="34">
        <v>15.2</v>
      </c>
      <c r="J876" s="34">
        <v>37.76</v>
      </c>
      <c r="K876" s="77">
        <f t="shared" si="25"/>
        <v>22.56</v>
      </c>
      <c r="L876" s="34">
        <v>0</v>
      </c>
      <c r="M876" s="34">
        <v>0.24</v>
      </c>
      <c r="N876" s="69">
        <f t="shared" si="28"/>
        <v>38</v>
      </c>
      <c r="O876" s="96">
        <v>6.7174999999999994</v>
      </c>
      <c r="P876" s="34">
        <v>21.04</v>
      </c>
      <c r="Q876" s="34">
        <v>7.4</v>
      </c>
      <c r="R876" s="101">
        <v>32.1</v>
      </c>
      <c r="S876" s="82">
        <v>0.2</v>
      </c>
      <c r="T876" s="34">
        <v>4.62</v>
      </c>
      <c r="U876" s="69">
        <f t="shared" si="26"/>
        <v>4.42</v>
      </c>
      <c r="V876" s="34">
        <v>0</v>
      </c>
      <c r="W876" s="34">
        <v>27.6</v>
      </c>
      <c r="X876" s="69">
        <f t="shared" si="27"/>
        <v>32.22</v>
      </c>
      <c r="Y876" s="81">
        <f t="shared" si="29"/>
        <v>96.127864897466822</v>
      </c>
      <c r="Z876" s="88">
        <f>(I876-S876)/I876*100</f>
        <v>98.684210526315795</v>
      </c>
      <c r="AA876" s="90">
        <f>(J876-T876)/J876*100</f>
        <v>87.764830508474574</v>
      </c>
      <c r="AB876" s="90">
        <f>100*(1-X876/N876)</f>
        <v>15.210526315789474</v>
      </c>
    </row>
    <row r="877" spans="2:28">
      <c r="B877" s="73">
        <v>44068</v>
      </c>
      <c r="C877" s="69">
        <v>11.5</v>
      </c>
      <c r="D877" s="96"/>
      <c r="E877" s="100">
        <v>801.55600000000004</v>
      </c>
      <c r="F877" s="33"/>
      <c r="G877" s="93">
        <v>36.03</v>
      </c>
      <c r="H877" s="33">
        <v>955</v>
      </c>
      <c r="I877" s="34">
        <v>10.3</v>
      </c>
      <c r="J877" s="34"/>
      <c r="K877" s="77"/>
      <c r="L877" s="34"/>
      <c r="M877" s="34"/>
      <c r="N877" s="69"/>
      <c r="O877" s="96">
        <v>5.8049999999999997</v>
      </c>
      <c r="P877" s="34"/>
      <c r="Q877" s="34"/>
      <c r="R877" s="149">
        <v>23.7</v>
      </c>
      <c r="S877" s="87">
        <v>0.1</v>
      </c>
      <c r="T877" s="34"/>
      <c r="U877" s="69"/>
      <c r="V877" s="34"/>
      <c r="W877" s="34"/>
      <c r="X877" s="69"/>
      <c r="Y877" s="81">
        <f t="shared" si="29"/>
        <v>97.518324607329845</v>
      </c>
      <c r="Z877" s="88">
        <f>(I877-S877)/I877*100</f>
        <v>99.029126213592235</v>
      </c>
      <c r="AA877" s="90"/>
      <c r="AB877" s="90"/>
    </row>
    <row r="878" spans="2:28">
      <c r="B878" s="73">
        <v>44069</v>
      </c>
      <c r="C878" s="69">
        <v>11.5</v>
      </c>
      <c r="D878" s="96"/>
      <c r="E878" s="100">
        <v>752.76300000000003</v>
      </c>
      <c r="F878" s="33">
        <v>4.38</v>
      </c>
      <c r="G878" s="93">
        <v>25.97</v>
      </c>
      <c r="H878" s="33">
        <v>594</v>
      </c>
      <c r="I878" s="34">
        <v>22.6</v>
      </c>
      <c r="J878" s="96">
        <v>45.23</v>
      </c>
      <c r="K878" s="77">
        <f t="shared" si="25"/>
        <v>22.629999999999995</v>
      </c>
      <c r="L878" s="34"/>
      <c r="M878" s="34"/>
      <c r="N878" s="69"/>
      <c r="O878" s="96">
        <v>4.1859999999999999</v>
      </c>
      <c r="P878" s="34">
        <v>4.3099999999999996</v>
      </c>
      <c r="Q878" s="34">
        <v>7.2</v>
      </c>
      <c r="R878" s="87">
        <v>26</v>
      </c>
      <c r="S878" s="87">
        <v>0.3</v>
      </c>
      <c r="T878" s="34">
        <v>4.88</v>
      </c>
      <c r="U878" s="69">
        <f t="shared" si="26"/>
        <v>4.58</v>
      </c>
      <c r="V878" s="34">
        <v>0</v>
      </c>
      <c r="W878" s="34">
        <v>30.94</v>
      </c>
      <c r="X878" s="69">
        <f t="shared" si="27"/>
        <v>35.82</v>
      </c>
      <c r="Y878" s="81">
        <f t="shared" si="29"/>
        <v>95.622895622895626</v>
      </c>
      <c r="Z878" s="88">
        <f>(I878-S878)/I878*100</f>
        <v>98.672566371681413</v>
      </c>
      <c r="AA878" s="90">
        <f>(J878-T878)/J878*100</f>
        <v>89.210700862259557</v>
      </c>
      <c r="AB878" s="90"/>
    </row>
    <row r="879" spans="2:28">
      <c r="B879" s="73">
        <v>44070</v>
      </c>
      <c r="C879" s="69">
        <v>11.5</v>
      </c>
      <c r="D879" s="96"/>
      <c r="E879" s="100">
        <v>621.85400000000004</v>
      </c>
      <c r="F879" s="33"/>
      <c r="G879" s="93">
        <v>38.64</v>
      </c>
      <c r="H879" s="33">
        <v>464</v>
      </c>
      <c r="I879" s="34">
        <v>16.5</v>
      </c>
      <c r="J879" s="96"/>
      <c r="K879" s="77"/>
      <c r="L879" s="34">
        <v>0</v>
      </c>
      <c r="M879" s="34">
        <v>0.22</v>
      </c>
      <c r="N879" s="69"/>
      <c r="O879" s="96">
        <v>4</v>
      </c>
      <c r="P879" s="34"/>
      <c r="Q879" s="34"/>
      <c r="R879" s="134">
        <v>26.9</v>
      </c>
      <c r="S879" s="87">
        <v>0.3</v>
      </c>
      <c r="T879" s="34"/>
      <c r="U879" s="69"/>
      <c r="V879" s="34"/>
      <c r="W879" s="34"/>
      <c r="X879" s="69"/>
      <c r="Y879" s="81">
        <f t="shared" si="29"/>
        <v>94.202586206896555</v>
      </c>
      <c r="Z879" s="88">
        <f>(I879-S879)/I879*100</f>
        <v>98.181818181818187</v>
      </c>
      <c r="AA879" s="90"/>
      <c r="AB879" s="90"/>
    </row>
    <row r="880" spans="2:28">
      <c r="B880" s="73">
        <v>44071</v>
      </c>
      <c r="C880" s="82">
        <v>6.5</v>
      </c>
      <c r="D880" s="96"/>
      <c r="E880" s="100">
        <v>553.73699999999997</v>
      </c>
      <c r="F880" s="33">
        <v>1.72</v>
      </c>
      <c r="G880" s="93">
        <v>28.13</v>
      </c>
      <c r="H880" s="33">
        <v>398</v>
      </c>
      <c r="I880" s="34">
        <v>15.4</v>
      </c>
      <c r="J880" s="96">
        <v>33.270000000000003</v>
      </c>
      <c r="K880" s="77">
        <f t="shared" si="25"/>
        <v>17.870000000000005</v>
      </c>
      <c r="L880" s="34"/>
      <c r="M880" s="34"/>
      <c r="N880" s="69"/>
      <c r="O880" s="96">
        <v>5.3</v>
      </c>
      <c r="P880" s="34">
        <v>6.49</v>
      </c>
      <c r="Q880" s="34">
        <v>7</v>
      </c>
      <c r="R880" s="101">
        <v>23.2</v>
      </c>
      <c r="S880" s="82">
        <v>0.1</v>
      </c>
      <c r="T880" s="34">
        <v>1.9</v>
      </c>
      <c r="U880" s="69">
        <f t="shared" si="26"/>
        <v>1.7999999999999998</v>
      </c>
      <c r="V880" s="34">
        <v>0</v>
      </c>
      <c r="W880" s="34">
        <v>27.52</v>
      </c>
      <c r="X880" s="69">
        <f t="shared" si="27"/>
        <v>29.419999999999998</v>
      </c>
      <c r="Y880" s="81">
        <f t="shared" si="29"/>
        <v>94.170854271356788</v>
      </c>
      <c r="Z880" s="88">
        <f>(I880-S880)/I880*100</f>
        <v>99.350649350649363</v>
      </c>
      <c r="AA880" s="90">
        <f>(J880-T880)/J880*100</f>
        <v>94.289149383829283</v>
      </c>
      <c r="AB880" s="90"/>
    </row>
    <row r="881" spans="2:28">
      <c r="B881" s="73">
        <v>44072</v>
      </c>
      <c r="C881" s="82">
        <v>6.5</v>
      </c>
      <c r="D881" s="96"/>
      <c r="E881" s="100">
        <v>536.08299999999997</v>
      </c>
      <c r="F881" s="33"/>
      <c r="G881" s="93"/>
      <c r="H881" s="33">
        <v>280</v>
      </c>
      <c r="I881" s="34"/>
      <c r="J881" s="34"/>
      <c r="K881" s="77"/>
      <c r="L881" s="34"/>
      <c r="M881" s="34"/>
      <c r="N881" s="69"/>
      <c r="O881" s="96">
        <v>6.1</v>
      </c>
      <c r="P881" s="34"/>
      <c r="Q881" s="34"/>
      <c r="R881" s="101">
        <v>23.3</v>
      </c>
      <c r="S881" s="82">
        <v>0.5</v>
      </c>
      <c r="T881" s="34"/>
      <c r="U881" s="69"/>
      <c r="V881" s="34"/>
      <c r="W881" s="34"/>
      <c r="X881" s="69"/>
      <c r="Y881" s="81">
        <f t="shared" si="29"/>
        <v>91.678571428571416</v>
      </c>
      <c r="Z881" s="88"/>
      <c r="AA881" s="90"/>
      <c r="AB881" s="90"/>
    </row>
    <row r="882" spans="2:28">
      <c r="B882" s="73">
        <v>44073</v>
      </c>
      <c r="C882" s="82">
        <v>6.5</v>
      </c>
      <c r="D882" s="96"/>
      <c r="E882" s="100">
        <v>516.34900000000005</v>
      </c>
      <c r="F882" s="33"/>
      <c r="G882" s="93"/>
      <c r="H882" s="33">
        <v>450</v>
      </c>
      <c r="I882" s="34"/>
      <c r="J882" s="34"/>
      <c r="K882" s="77"/>
      <c r="L882" s="34"/>
      <c r="M882" s="34"/>
      <c r="N882" s="69"/>
      <c r="O882" s="96">
        <v>6.55</v>
      </c>
      <c r="P882" s="34"/>
      <c r="Q882" s="34"/>
      <c r="R882" s="101">
        <v>21.7</v>
      </c>
      <c r="S882" s="82">
        <v>0.5</v>
      </c>
      <c r="T882" s="34"/>
      <c r="U882" s="69"/>
      <c r="V882" s="34"/>
      <c r="W882" s="34"/>
      <c r="X882" s="69"/>
      <c r="Y882" s="81">
        <f t="shared" si="29"/>
        <v>95.177777777777777</v>
      </c>
      <c r="Z882" s="88"/>
      <c r="AA882" s="90"/>
      <c r="AB882" s="90"/>
    </row>
    <row r="883" spans="2:28">
      <c r="B883" s="73">
        <v>44074</v>
      </c>
      <c r="C883" s="82">
        <v>6.5</v>
      </c>
      <c r="D883" s="96">
        <v>7.1</v>
      </c>
      <c r="E883" s="100">
        <v>367.00799999999998</v>
      </c>
      <c r="F883" s="33">
        <v>2.0699999999999998</v>
      </c>
      <c r="G883" s="93">
        <v>5.04</v>
      </c>
      <c r="H883" s="33">
        <v>364</v>
      </c>
      <c r="I883" s="34">
        <v>10.5</v>
      </c>
      <c r="J883" s="34">
        <v>22.81</v>
      </c>
      <c r="K883" s="77">
        <f t="shared" si="25"/>
        <v>12.309999999999999</v>
      </c>
      <c r="L883" s="34">
        <v>0</v>
      </c>
      <c r="M883" s="34">
        <v>0.45</v>
      </c>
      <c r="N883" s="69">
        <f t="shared" si="28"/>
        <v>23.259999999999998</v>
      </c>
      <c r="O883" s="96">
        <v>6.1999999999999993</v>
      </c>
      <c r="P883" s="34">
        <v>1.37</v>
      </c>
      <c r="Q883" s="34">
        <v>7.3</v>
      </c>
      <c r="R883" s="101">
        <v>19.2</v>
      </c>
      <c r="S883" s="82">
        <v>0.2</v>
      </c>
      <c r="T883" s="34">
        <v>2.2200000000000002</v>
      </c>
      <c r="U883" s="69">
        <f t="shared" si="26"/>
        <v>2.02</v>
      </c>
      <c r="V883" s="34">
        <v>0</v>
      </c>
      <c r="W883" s="34">
        <v>18.5</v>
      </c>
      <c r="X883" s="69">
        <f t="shared" si="27"/>
        <v>20.72</v>
      </c>
      <c r="Y883" s="81">
        <f t="shared" si="29"/>
        <v>94.72527472527473</v>
      </c>
      <c r="Z883" s="88">
        <f>(I883-S883)/I883*100</f>
        <v>98.095238095238102</v>
      </c>
      <c r="AA883" s="90">
        <f>(J883-T883)/J883*100</f>
        <v>90.267426567295047</v>
      </c>
      <c r="AB883" s="90">
        <f>100*(1-X883/N883)</f>
        <v>10.920034393809107</v>
      </c>
    </row>
    <row r="884" spans="2:28">
      <c r="B884" s="73">
        <v>44075</v>
      </c>
      <c r="C884" s="82">
        <v>6.5</v>
      </c>
      <c r="D884" s="96"/>
      <c r="E884" s="100">
        <v>346.89100000000002</v>
      </c>
      <c r="F884" s="33"/>
      <c r="G884" s="93">
        <v>6.42</v>
      </c>
      <c r="H884" s="33">
        <v>341</v>
      </c>
      <c r="I884" s="34">
        <v>14.1</v>
      </c>
      <c r="J884" s="82"/>
      <c r="K884" s="77"/>
      <c r="L884" s="34"/>
      <c r="M884" s="34"/>
      <c r="N884" s="69"/>
      <c r="O884" s="96">
        <v>5.7</v>
      </c>
      <c r="P884" s="34"/>
      <c r="Q884" s="34"/>
      <c r="R884" s="101">
        <v>21.5</v>
      </c>
      <c r="S884" s="82">
        <v>0.3</v>
      </c>
      <c r="T884" s="34"/>
      <c r="U884" s="69"/>
      <c r="V884" s="34"/>
      <c r="W884" s="34"/>
      <c r="X884" s="69"/>
      <c r="Y884" s="81">
        <f t="shared" si="29"/>
        <v>93.695014662756591</v>
      </c>
      <c r="Z884" s="88">
        <f>(I884-S884)/I884*100</f>
        <v>97.872340425531917</v>
      </c>
      <c r="AA884" s="90"/>
      <c r="AB884" s="90"/>
    </row>
    <row r="885" spans="2:28">
      <c r="B885" s="73">
        <v>44076</v>
      </c>
      <c r="C885" s="82">
        <v>6.5</v>
      </c>
      <c r="D885" s="99"/>
      <c r="E885" s="88">
        <v>294.56200000000001</v>
      </c>
      <c r="F885" s="88">
        <v>1.26</v>
      </c>
      <c r="G885" s="74">
        <v>9.01</v>
      </c>
      <c r="H885" s="74">
        <v>364</v>
      </c>
      <c r="I885" s="87">
        <v>14.7</v>
      </c>
      <c r="J885" s="102">
        <v>28.79</v>
      </c>
      <c r="K885" s="77">
        <f t="shared" si="25"/>
        <v>14.09</v>
      </c>
      <c r="L885" s="87"/>
      <c r="M885" s="87"/>
      <c r="N885" s="69"/>
      <c r="O885" s="77">
        <v>5.9</v>
      </c>
      <c r="P885" s="102">
        <v>0</v>
      </c>
      <c r="Q885" s="69">
        <v>7.3</v>
      </c>
      <c r="R885" s="103">
        <v>17.399999999999999</v>
      </c>
      <c r="S885" s="87">
        <v>0.3</v>
      </c>
      <c r="T885" s="102">
        <v>2.41</v>
      </c>
      <c r="U885" s="69">
        <f t="shared" si="26"/>
        <v>2.1100000000000003</v>
      </c>
      <c r="V885" s="102">
        <v>0</v>
      </c>
      <c r="W885" s="102">
        <v>14.05</v>
      </c>
      <c r="X885" s="69">
        <f t="shared" si="27"/>
        <v>16.46</v>
      </c>
      <c r="Y885" s="81">
        <f t="shared" si="29"/>
        <v>95.219780219780219</v>
      </c>
      <c r="Z885" s="88">
        <f>(I885-S885)/I885*100</f>
        <v>97.959183673469383</v>
      </c>
      <c r="AA885" s="90">
        <f>(J885-T885)/J885*100</f>
        <v>91.629037860368186</v>
      </c>
      <c r="AB885" s="90"/>
    </row>
    <row r="886" spans="2:28">
      <c r="B886" s="73">
        <v>44077</v>
      </c>
      <c r="C886" s="82">
        <v>6.5</v>
      </c>
      <c r="D886" s="99"/>
      <c r="E886" s="88">
        <v>296.565</v>
      </c>
      <c r="F886" s="88"/>
      <c r="G886" s="74">
        <v>31.42</v>
      </c>
      <c r="H886" s="74">
        <v>401</v>
      </c>
      <c r="I886" s="102">
        <v>16</v>
      </c>
      <c r="J886" s="102"/>
      <c r="K886" s="77"/>
      <c r="L886" s="102">
        <v>0</v>
      </c>
      <c r="M886" s="102">
        <v>0.47</v>
      </c>
      <c r="N886" s="69"/>
      <c r="O886" s="77">
        <v>3.55</v>
      </c>
      <c r="P886" s="102"/>
      <c r="Q886" s="69"/>
      <c r="R886" s="103">
        <v>21.1</v>
      </c>
      <c r="S886" s="87">
        <v>1.7</v>
      </c>
      <c r="T886" s="102"/>
      <c r="U886" s="69"/>
      <c r="V886" s="102"/>
      <c r="W886" s="102"/>
      <c r="X886" s="69"/>
      <c r="Y886" s="81">
        <f t="shared" si="29"/>
        <v>94.738154613466335</v>
      </c>
      <c r="Z886" s="88">
        <f>(I886-S886)/I886*100</f>
        <v>89.375</v>
      </c>
      <c r="AA886" s="90"/>
      <c r="AB886" s="90"/>
    </row>
    <row r="887" spans="2:28">
      <c r="B887" s="73">
        <v>44078</v>
      </c>
      <c r="C887" s="82">
        <v>10.5</v>
      </c>
      <c r="D887" s="99"/>
      <c r="E887" s="88">
        <v>283.791</v>
      </c>
      <c r="F887" s="88">
        <v>4.87</v>
      </c>
      <c r="G887" s="74">
        <v>31.29</v>
      </c>
      <c r="H887" s="74">
        <v>601</v>
      </c>
      <c r="I887" s="102">
        <v>14.8</v>
      </c>
      <c r="J887" s="102">
        <v>39.25</v>
      </c>
      <c r="K887" s="77">
        <f t="shared" si="25"/>
        <v>24.45</v>
      </c>
      <c r="L887" s="102"/>
      <c r="M887" s="102"/>
      <c r="N887" s="69"/>
      <c r="O887" s="77">
        <v>3.75</v>
      </c>
      <c r="P887" s="102">
        <v>0</v>
      </c>
      <c r="Q887" s="87">
        <v>7.5</v>
      </c>
      <c r="R887" s="103">
        <v>22</v>
      </c>
      <c r="S887" s="87">
        <v>5.3</v>
      </c>
      <c r="T887" s="102">
        <v>9.2899999999999991</v>
      </c>
      <c r="U887" s="69">
        <f t="shared" si="26"/>
        <v>3.9899999999999993</v>
      </c>
      <c r="V887" s="102">
        <v>0</v>
      </c>
      <c r="W887" s="102">
        <v>11.42</v>
      </c>
      <c r="X887" s="69">
        <f t="shared" si="27"/>
        <v>20.71</v>
      </c>
      <c r="Y887" s="81">
        <f t="shared" si="29"/>
        <v>96.339434276206333</v>
      </c>
      <c r="Z887" s="88">
        <f>(I887-S887)/I887*100</f>
        <v>64.189189189189193</v>
      </c>
      <c r="AA887" s="90">
        <f>(J887-T887)/J887*100</f>
        <v>76.331210191082803</v>
      </c>
      <c r="AB887" s="90"/>
    </row>
    <row r="888" spans="2:28">
      <c r="B888" s="73">
        <v>44079</v>
      </c>
      <c r="C888" s="82">
        <v>10.5</v>
      </c>
      <c r="D888" s="99"/>
      <c r="E888" s="88">
        <v>311.80599999999998</v>
      </c>
      <c r="F888" s="88"/>
      <c r="G888" s="74"/>
      <c r="H888" s="74">
        <v>489</v>
      </c>
      <c r="I888" s="102"/>
      <c r="J888" s="102"/>
      <c r="K888" s="77"/>
      <c r="L888" s="102"/>
      <c r="M888" s="102"/>
      <c r="N888" s="69"/>
      <c r="O888" s="77">
        <v>5.25</v>
      </c>
      <c r="P888" s="102"/>
      <c r="Q888" s="87"/>
      <c r="R888" s="103">
        <v>19.899999999999999</v>
      </c>
      <c r="S888" s="87">
        <v>1.8</v>
      </c>
      <c r="T888" s="102"/>
      <c r="U888" s="69"/>
      <c r="V888" s="102"/>
      <c r="W888" s="102"/>
      <c r="X888" s="69"/>
      <c r="Y888" s="81">
        <f t="shared" si="29"/>
        <v>95.930470347648267</v>
      </c>
      <c r="Z888" s="88"/>
      <c r="AA888" s="90"/>
      <c r="AB888" s="90"/>
    </row>
    <row r="889" spans="2:28">
      <c r="B889" s="73">
        <v>44080</v>
      </c>
      <c r="C889" s="82">
        <v>10.5</v>
      </c>
      <c r="D889" s="99"/>
      <c r="E889" s="88">
        <v>302.77</v>
      </c>
      <c r="F889" s="88"/>
      <c r="G889" s="74"/>
      <c r="H889" s="74">
        <v>524</v>
      </c>
      <c r="I889" s="102">
        <v>14.9</v>
      </c>
      <c r="J889" s="102"/>
      <c r="K889" s="77"/>
      <c r="L889" s="102"/>
      <c r="M889" s="102"/>
      <c r="N889" s="69"/>
      <c r="O889" s="77">
        <v>4.95</v>
      </c>
      <c r="P889" s="102"/>
      <c r="Q889" s="87"/>
      <c r="R889" s="103">
        <v>23.3</v>
      </c>
      <c r="S889" s="87">
        <v>9.6</v>
      </c>
      <c r="T889" s="102"/>
      <c r="U889" s="69"/>
      <c r="V889" s="102"/>
      <c r="W889" s="102"/>
      <c r="X889" s="69"/>
      <c r="Y889" s="81">
        <f t="shared" si="29"/>
        <v>95.553435114503813</v>
      </c>
      <c r="Z889" s="88">
        <f t="shared" ref="Z889:Z894" si="30">(I889-S889)/I889*100</f>
        <v>35.570469798657726</v>
      </c>
      <c r="AA889" s="90"/>
      <c r="AB889" s="90"/>
    </row>
    <row r="890" spans="2:28">
      <c r="B890" s="73">
        <v>44081</v>
      </c>
      <c r="C890" s="82">
        <v>10.5</v>
      </c>
      <c r="D890" s="77">
        <v>7.2</v>
      </c>
      <c r="E890" s="88">
        <v>255.7</v>
      </c>
      <c r="F890" s="88">
        <v>4.54</v>
      </c>
      <c r="G890" s="74">
        <v>19.71</v>
      </c>
      <c r="H890" s="33">
        <v>460</v>
      </c>
      <c r="I890" s="102">
        <v>15.6</v>
      </c>
      <c r="J890" s="102">
        <v>34.770000000000003</v>
      </c>
      <c r="K890" s="77">
        <f t="shared" si="25"/>
        <v>19.170000000000002</v>
      </c>
      <c r="L890" s="102">
        <v>0</v>
      </c>
      <c r="M890" s="102">
        <v>0</v>
      </c>
      <c r="N890" s="69">
        <f t="shared" si="28"/>
        <v>34.770000000000003</v>
      </c>
      <c r="O890" s="77">
        <v>4.75</v>
      </c>
      <c r="P890" s="102">
        <v>0</v>
      </c>
      <c r="Q890" s="102">
        <v>7</v>
      </c>
      <c r="R890" s="103">
        <v>23.2</v>
      </c>
      <c r="S890" s="87">
        <v>9.6999999999999993</v>
      </c>
      <c r="T890" s="102">
        <v>12.35</v>
      </c>
      <c r="U890" s="69">
        <f t="shared" si="26"/>
        <v>2.6500000000000004</v>
      </c>
      <c r="V890" s="102">
        <v>0</v>
      </c>
      <c r="W890" s="102">
        <v>9.56</v>
      </c>
      <c r="X890" s="69">
        <f t="shared" si="27"/>
        <v>21.91</v>
      </c>
      <c r="Y890" s="81">
        <f t="shared" si="29"/>
        <v>94.956521739130437</v>
      </c>
      <c r="Z890" s="88">
        <f t="shared" si="30"/>
        <v>37.820512820512825</v>
      </c>
      <c r="AA890" s="90">
        <f>(J890-T890)/J890*100</f>
        <v>64.480874316939889</v>
      </c>
      <c r="AB890" s="90">
        <f>100*(1-X890/N890)</f>
        <v>36.985907391429393</v>
      </c>
    </row>
    <row r="891" spans="2:28">
      <c r="B891" s="73">
        <v>44082</v>
      </c>
      <c r="C891" s="82">
        <v>10.5</v>
      </c>
      <c r="D891" s="99"/>
      <c r="E891" s="88">
        <v>271.78300000000002</v>
      </c>
      <c r="F891" s="88"/>
      <c r="G891" s="74">
        <v>24.97</v>
      </c>
      <c r="H891" s="33">
        <v>539</v>
      </c>
      <c r="I891" s="102">
        <v>17.600000000000001</v>
      </c>
      <c r="J891" s="102"/>
      <c r="K891" s="77"/>
      <c r="L891" s="102"/>
      <c r="M891" s="102"/>
      <c r="N891" s="69"/>
      <c r="O891" s="77">
        <v>3.75</v>
      </c>
      <c r="P891" s="102"/>
      <c r="Q891" s="87"/>
      <c r="R891" s="103">
        <v>21.1</v>
      </c>
      <c r="S891" s="87">
        <v>5.5</v>
      </c>
      <c r="T891" s="102"/>
      <c r="U891" s="69"/>
      <c r="V891" s="102"/>
      <c r="W891" s="102"/>
      <c r="X891" s="69"/>
      <c r="Y891" s="81">
        <f t="shared" si="29"/>
        <v>96.085343228200372</v>
      </c>
      <c r="Z891" s="88">
        <f t="shared" si="30"/>
        <v>68.75</v>
      </c>
      <c r="AA891" s="90"/>
      <c r="AB891" s="90"/>
    </row>
    <row r="892" spans="2:28">
      <c r="B892" s="73">
        <v>44083</v>
      </c>
      <c r="C892" s="82">
        <v>10.5</v>
      </c>
      <c r="D892" s="99"/>
      <c r="E892" s="88">
        <v>305.33699999999999</v>
      </c>
      <c r="F892" s="88">
        <v>9.33</v>
      </c>
      <c r="G892" s="74">
        <v>60.56</v>
      </c>
      <c r="H892" s="33">
        <v>456</v>
      </c>
      <c r="I892" s="102">
        <v>19.2</v>
      </c>
      <c r="J892" s="102">
        <v>46.72</v>
      </c>
      <c r="K892" s="77">
        <f t="shared" si="25"/>
        <v>27.52</v>
      </c>
      <c r="L892" s="102"/>
      <c r="M892" s="102"/>
      <c r="N892" s="69"/>
      <c r="O892" s="77">
        <v>5</v>
      </c>
      <c r="P892" s="102">
        <v>1.78</v>
      </c>
      <c r="Q892" s="87">
        <v>6.7</v>
      </c>
      <c r="R892" s="103">
        <v>21.9</v>
      </c>
      <c r="S892" s="87">
        <v>0.2</v>
      </c>
      <c r="T892" s="102">
        <v>4.88</v>
      </c>
      <c r="U892" s="69">
        <f t="shared" si="26"/>
        <v>4.68</v>
      </c>
      <c r="V892" s="102">
        <v>0.14000000000000001</v>
      </c>
      <c r="W892" s="102">
        <v>23.35</v>
      </c>
      <c r="X892" s="69">
        <f t="shared" si="27"/>
        <v>28.37</v>
      </c>
      <c r="Y892" s="81">
        <f t="shared" si="29"/>
        <v>95.197368421052644</v>
      </c>
      <c r="Z892" s="88">
        <f t="shared" si="30"/>
        <v>98.958333333333343</v>
      </c>
      <c r="AA892" s="90">
        <f>(J892-T892)/J892*100</f>
        <v>89.554794520547944</v>
      </c>
      <c r="AB892" s="90"/>
    </row>
    <row r="893" spans="2:28">
      <c r="B893" s="73">
        <v>44084</v>
      </c>
      <c r="C893" s="82">
        <v>10.5</v>
      </c>
      <c r="D893" s="99"/>
      <c r="E893" s="74">
        <v>357.11500000000001</v>
      </c>
      <c r="F893" s="88"/>
      <c r="G893" s="74">
        <v>30.6</v>
      </c>
      <c r="H893" s="33">
        <v>416</v>
      </c>
      <c r="I893" s="102">
        <v>20.3</v>
      </c>
      <c r="J893" s="102"/>
      <c r="K893" s="77"/>
      <c r="L893" s="102">
        <v>0</v>
      </c>
      <c r="M893" s="102">
        <v>0.5</v>
      </c>
      <c r="N893" s="69"/>
      <c r="O893" s="77">
        <v>4.25</v>
      </c>
      <c r="P893" s="102"/>
      <c r="Q893" s="87"/>
      <c r="R893" s="103">
        <v>26.7</v>
      </c>
      <c r="S893" s="87">
        <v>0.4</v>
      </c>
      <c r="T893" s="102"/>
      <c r="U893" s="69"/>
      <c r="V893" s="102"/>
      <c r="W893" s="102"/>
      <c r="X893" s="69"/>
      <c r="Y893" s="81">
        <f t="shared" si="29"/>
        <v>93.581730769230774</v>
      </c>
      <c r="Z893" s="88">
        <f t="shared" si="30"/>
        <v>98.029556650246306</v>
      </c>
      <c r="AA893" s="90"/>
      <c r="AB893" s="90"/>
    </row>
    <row r="894" spans="2:28">
      <c r="B894" s="73">
        <v>44085</v>
      </c>
      <c r="C894" s="82">
        <v>10.5</v>
      </c>
      <c r="D894" s="99"/>
      <c r="E894" s="74">
        <v>363.59100000000001</v>
      </c>
      <c r="F894" s="88">
        <v>4.74</v>
      </c>
      <c r="G894" s="74">
        <v>22.91</v>
      </c>
      <c r="H894" s="33">
        <v>816</v>
      </c>
      <c r="I894" s="102">
        <v>15.9</v>
      </c>
      <c r="J894" s="102"/>
      <c r="K894" s="77"/>
      <c r="L894" s="102"/>
      <c r="M894" s="102"/>
      <c r="N894" s="69"/>
      <c r="O894" s="77">
        <v>2.4500000000000002</v>
      </c>
      <c r="P894" s="102">
        <v>3.3</v>
      </c>
      <c r="Q894" s="87">
        <v>6.3</v>
      </c>
      <c r="R894" s="103">
        <v>23.6</v>
      </c>
      <c r="S894" s="87">
        <v>0.2</v>
      </c>
      <c r="T894" s="102"/>
      <c r="U894" s="69"/>
      <c r="V894" s="102">
        <v>0</v>
      </c>
      <c r="W894" s="102">
        <v>25.52</v>
      </c>
      <c r="X894" s="69"/>
      <c r="Y894" s="81">
        <f t="shared" si="29"/>
        <v>97.107843137254903</v>
      </c>
      <c r="Z894" s="88">
        <f t="shared" si="30"/>
        <v>98.742138364779876</v>
      </c>
      <c r="AA894" s="90"/>
      <c r="AB894" s="90"/>
    </row>
    <row r="895" spans="2:28">
      <c r="B895" s="73">
        <v>44086</v>
      </c>
      <c r="C895" s="82">
        <v>10.5</v>
      </c>
      <c r="D895" s="99"/>
      <c r="E895" s="74">
        <v>315.185</v>
      </c>
      <c r="F895" s="88"/>
      <c r="G895" s="74"/>
      <c r="H895" s="33">
        <v>732</v>
      </c>
      <c r="I895" s="102"/>
      <c r="J895" s="102"/>
      <c r="K895" s="77"/>
      <c r="L895" s="102"/>
      <c r="M895" s="102"/>
      <c r="N895" s="69"/>
      <c r="O895" s="77">
        <v>2.4000000000000004</v>
      </c>
      <c r="P895" s="102"/>
      <c r="Q895" s="87"/>
      <c r="R895" s="103">
        <v>25.8</v>
      </c>
      <c r="S895" s="87">
        <v>0.1</v>
      </c>
      <c r="T895" s="102"/>
      <c r="U895" s="69"/>
      <c r="V895" s="102"/>
      <c r="W895" s="102"/>
      <c r="X895" s="69"/>
      <c r="Y895" s="81">
        <f t="shared" si="29"/>
        <v>96.47540983606558</v>
      </c>
      <c r="Z895" s="88"/>
      <c r="AA895" s="90"/>
      <c r="AB895" s="90"/>
    </row>
    <row r="896" spans="2:28">
      <c r="B896" s="73">
        <v>44087</v>
      </c>
      <c r="C896" s="82">
        <v>10.5</v>
      </c>
      <c r="D896" s="99"/>
      <c r="E896" s="74">
        <v>256.54000000000002</v>
      </c>
      <c r="F896" s="88"/>
      <c r="G896" s="74"/>
      <c r="H896" s="33">
        <v>675</v>
      </c>
      <c r="I896" s="102"/>
      <c r="J896" s="102"/>
      <c r="K896" s="77"/>
      <c r="L896" s="102"/>
      <c r="M896" s="102"/>
      <c r="N896" s="69"/>
      <c r="O896" s="77">
        <v>3.3</v>
      </c>
      <c r="P896" s="102"/>
      <c r="Q896" s="87"/>
      <c r="R896" s="103">
        <v>20.3</v>
      </c>
      <c r="S896" s="87">
        <v>0.1</v>
      </c>
      <c r="T896" s="102"/>
      <c r="U896" s="69"/>
      <c r="V896" s="102"/>
      <c r="W896" s="102"/>
      <c r="X896" s="69"/>
      <c r="Y896" s="81">
        <f t="shared" si="29"/>
        <v>96.992592592592601</v>
      </c>
      <c r="Z896" s="88"/>
      <c r="AA896" s="90"/>
      <c r="AB896" s="90"/>
    </row>
    <row r="897" spans="2:28">
      <c r="B897" s="73">
        <v>44088</v>
      </c>
      <c r="C897" s="82">
        <v>10.5</v>
      </c>
      <c r="D897" s="96">
        <v>7.4</v>
      </c>
      <c r="E897" s="74">
        <v>283.13</v>
      </c>
      <c r="F897" s="88">
        <v>5.34</v>
      </c>
      <c r="G897" s="74">
        <v>71.42</v>
      </c>
      <c r="H897" s="33">
        <v>577</v>
      </c>
      <c r="I897" s="102">
        <v>11.2</v>
      </c>
      <c r="J897" s="102">
        <v>36.26</v>
      </c>
      <c r="K897" s="77">
        <f t="shared" si="25"/>
        <v>25.06</v>
      </c>
      <c r="L897" s="102">
        <v>0</v>
      </c>
      <c r="M897" s="102">
        <v>0.34</v>
      </c>
      <c r="N897" s="69">
        <f t="shared" si="28"/>
        <v>36.6</v>
      </c>
      <c r="O897" s="77">
        <v>4.8000000000000007</v>
      </c>
      <c r="P897" s="102">
        <v>3.3</v>
      </c>
      <c r="Q897" s="87">
        <v>6.7</v>
      </c>
      <c r="R897" s="103">
        <v>27.8</v>
      </c>
      <c r="S897" s="87">
        <v>0.2</v>
      </c>
      <c r="T897" s="102">
        <v>2.86</v>
      </c>
      <c r="U897" s="69">
        <f t="shared" si="26"/>
        <v>2.6599999999999997</v>
      </c>
      <c r="V897" s="102">
        <v>0</v>
      </c>
      <c r="W897" s="102">
        <v>26.13</v>
      </c>
      <c r="X897" s="69">
        <f t="shared" si="27"/>
        <v>28.99</v>
      </c>
      <c r="Y897" s="81">
        <f t="shared" si="29"/>
        <v>95.181975736568475</v>
      </c>
      <c r="Z897" s="88">
        <f>(I897-S897)/I897*100</f>
        <v>98.214285714285722</v>
      </c>
      <c r="AA897" s="90">
        <f>(J897-T897)/J897*100</f>
        <v>92.112520683949256</v>
      </c>
      <c r="AB897" s="90">
        <f>100*(1-X897/N897)</f>
        <v>20.79234972677596</v>
      </c>
    </row>
    <row r="898" spans="2:28">
      <c r="B898" s="73">
        <v>44089</v>
      </c>
      <c r="C898" s="82">
        <v>10.5</v>
      </c>
      <c r="D898" s="96"/>
      <c r="E898" s="74">
        <v>479.70400000000001</v>
      </c>
      <c r="F898" s="88"/>
      <c r="G898" s="74">
        <v>22.26</v>
      </c>
      <c r="H898" s="33">
        <v>591</v>
      </c>
      <c r="I898" s="102">
        <v>18.399999999999999</v>
      </c>
      <c r="J898" s="102"/>
      <c r="K898" s="77"/>
      <c r="L898" s="102"/>
      <c r="M898" s="102"/>
      <c r="N898" s="69"/>
      <c r="O898" s="77">
        <v>4</v>
      </c>
      <c r="P898" s="102"/>
      <c r="Q898" s="87"/>
      <c r="R898" s="103">
        <v>24.8</v>
      </c>
      <c r="S898" s="87">
        <v>0.5</v>
      </c>
      <c r="T898" s="102"/>
      <c r="U898" s="69"/>
      <c r="V898" s="102"/>
      <c r="W898" s="102"/>
      <c r="X898" s="69"/>
      <c r="Y898" s="81">
        <f t="shared" si="29"/>
        <v>95.803722504230123</v>
      </c>
      <c r="Z898" s="88">
        <f>(I898-S898)/I898*100</f>
        <v>97.282608695652172</v>
      </c>
      <c r="AA898" s="90"/>
      <c r="AB898" s="90"/>
    </row>
    <row r="899" spans="2:28">
      <c r="B899" s="73">
        <v>44090</v>
      </c>
      <c r="C899" s="82">
        <v>10.5</v>
      </c>
      <c r="D899" s="96"/>
      <c r="E899" s="74">
        <v>821.17399999999998</v>
      </c>
      <c r="F899" s="88">
        <v>8.4600000000000009</v>
      </c>
      <c r="G899" s="74">
        <v>26.8</v>
      </c>
      <c r="H899" s="33">
        <v>720</v>
      </c>
      <c r="I899" s="102">
        <v>19.100000000000001</v>
      </c>
      <c r="J899" s="102">
        <v>43.19</v>
      </c>
      <c r="K899" s="77">
        <f t="shared" si="25"/>
        <v>24.089999999999996</v>
      </c>
      <c r="L899" s="102"/>
      <c r="M899" s="102"/>
      <c r="N899" s="69"/>
      <c r="O899" s="77">
        <v>4.05</v>
      </c>
      <c r="P899" s="102">
        <v>4.88</v>
      </c>
      <c r="Q899" s="87">
        <v>6.8</v>
      </c>
      <c r="R899" s="103">
        <v>22.5</v>
      </c>
      <c r="S899" s="87">
        <v>4.4000000000000004</v>
      </c>
      <c r="T899" s="102">
        <v>5.88</v>
      </c>
      <c r="U899" s="69">
        <f t="shared" si="26"/>
        <v>1.4799999999999995</v>
      </c>
      <c r="V899" s="102">
        <v>0</v>
      </c>
      <c r="W899" s="102">
        <v>13.96</v>
      </c>
      <c r="X899" s="69">
        <f t="shared" si="27"/>
        <v>19.84</v>
      </c>
      <c r="Y899" s="81">
        <f t="shared" si="29"/>
        <v>96.875</v>
      </c>
      <c r="Z899" s="88">
        <f>(I899-S899)/I899*100</f>
        <v>76.96335078534031</v>
      </c>
      <c r="AA899" s="90">
        <f>(J899-T899)/J899*100</f>
        <v>86.385737439222027</v>
      </c>
      <c r="AB899" s="90"/>
    </row>
    <row r="900" spans="2:28">
      <c r="B900" s="73">
        <v>44091</v>
      </c>
      <c r="C900" s="82">
        <v>10.5</v>
      </c>
      <c r="D900" s="96"/>
      <c r="E900" s="74">
        <v>1230.33</v>
      </c>
      <c r="F900" s="88"/>
      <c r="G900" s="74">
        <v>20.100000000000001</v>
      </c>
      <c r="H900" s="33">
        <v>749</v>
      </c>
      <c r="I900" s="102">
        <v>17.100000000000001</v>
      </c>
      <c r="J900" s="102"/>
      <c r="K900" s="77"/>
      <c r="L900" s="102">
        <v>0</v>
      </c>
      <c r="M900" s="102">
        <v>1.67</v>
      </c>
      <c r="N900" s="69"/>
      <c r="O900" s="77">
        <v>4.4000000000000004</v>
      </c>
      <c r="P900" s="102"/>
      <c r="Q900" s="87"/>
      <c r="R900" s="103">
        <v>22.3</v>
      </c>
      <c r="S900" s="102">
        <v>6</v>
      </c>
      <c r="U900" s="69"/>
      <c r="V900" s="102"/>
      <c r="W900" s="102"/>
      <c r="X900" s="69"/>
      <c r="Y900" s="81">
        <f t="shared" si="29"/>
        <v>97.02269692923899</v>
      </c>
      <c r="Z900" s="88">
        <f>(I900-S900)/I900*100</f>
        <v>64.912280701754383</v>
      </c>
      <c r="AA900" s="90"/>
      <c r="AB900" s="90"/>
    </row>
    <row r="901" spans="2:28">
      <c r="B901" s="73">
        <v>44092</v>
      </c>
      <c r="C901" s="82">
        <v>10.5</v>
      </c>
      <c r="D901" s="96"/>
      <c r="E901" s="74">
        <v>1551.58</v>
      </c>
      <c r="F901" s="88">
        <v>12.08</v>
      </c>
      <c r="G901" s="74">
        <v>20.46</v>
      </c>
      <c r="H901" s="33">
        <v>785</v>
      </c>
      <c r="I901" s="102">
        <v>18.899999999999999</v>
      </c>
      <c r="J901" s="102">
        <v>39.99</v>
      </c>
      <c r="K901" s="77">
        <f t="shared" si="25"/>
        <v>21.090000000000003</v>
      </c>
      <c r="L901" s="102"/>
      <c r="M901" s="102"/>
      <c r="N901" s="69"/>
      <c r="O901" s="77">
        <v>3.8499999999999996</v>
      </c>
      <c r="P901" s="102">
        <v>3.79</v>
      </c>
      <c r="Q901" s="87">
        <v>7.2</v>
      </c>
      <c r="R901" s="103">
        <v>23.4</v>
      </c>
      <c r="S901" s="87">
        <v>7.7</v>
      </c>
      <c r="T901" s="102">
        <v>14.65</v>
      </c>
      <c r="U901" s="69">
        <f t="shared" si="26"/>
        <v>6.95</v>
      </c>
      <c r="V901" s="102">
        <v>0</v>
      </c>
      <c r="W901" s="102">
        <v>11.76</v>
      </c>
      <c r="X901" s="69">
        <f t="shared" si="27"/>
        <v>26.41</v>
      </c>
      <c r="Y901" s="81">
        <f t="shared" si="29"/>
        <v>97.019108280254784</v>
      </c>
      <c r="Z901" s="88">
        <f>(I901-S901)/I901*100</f>
        <v>59.259259259259252</v>
      </c>
      <c r="AA901" s="90">
        <f>(J901-T901)/J901*100</f>
        <v>63.365841460365104</v>
      </c>
      <c r="AB901" s="90"/>
    </row>
    <row r="902" spans="2:28">
      <c r="B902" s="73">
        <v>44093</v>
      </c>
      <c r="C902" s="82">
        <v>10.5</v>
      </c>
      <c r="D902" s="96"/>
      <c r="E902" s="74">
        <v>1895.06</v>
      </c>
      <c r="F902" s="88"/>
      <c r="G902" s="74"/>
      <c r="H902" s="33">
        <v>826</v>
      </c>
      <c r="I902" s="102"/>
      <c r="J902" s="102"/>
      <c r="K902" s="77"/>
      <c r="L902" s="102"/>
      <c r="M902" s="102"/>
      <c r="N902" s="69"/>
      <c r="O902" s="77">
        <v>3.7</v>
      </c>
      <c r="P902" s="102"/>
      <c r="Q902" s="87"/>
      <c r="R902" s="103">
        <v>25.1</v>
      </c>
      <c r="S902" s="87">
        <v>13.4</v>
      </c>
      <c r="T902" s="102"/>
      <c r="U902" s="69"/>
      <c r="V902" s="102"/>
      <c r="W902" s="102"/>
      <c r="X902" s="69"/>
      <c r="Y902" s="81">
        <f t="shared" si="29"/>
        <v>96.961259079903144</v>
      </c>
      <c r="Z902" s="88"/>
      <c r="AA902" s="90"/>
      <c r="AB902" s="90"/>
    </row>
    <row r="903" spans="2:28">
      <c r="B903" s="73">
        <v>44094</v>
      </c>
      <c r="C903" s="82">
        <v>10.5</v>
      </c>
      <c r="D903" s="96"/>
      <c r="E903" s="74">
        <v>1874.65</v>
      </c>
      <c r="F903" s="88"/>
      <c r="G903" s="74"/>
      <c r="H903" s="33">
        <v>650</v>
      </c>
      <c r="I903" s="102"/>
      <c r="J903" s="102"/>
      <c r="K903" s="77"/>
      <c r="L903" s="102"/>
      <c r="M903" s="102"/>
      <c r="N903" s="69"/>
      <c r="O903" s="77">
        <v>4.6500000000000004</v>
      </c>
      <c r="P903" s="102"/>
      <c r="Q903" s="87"/>
      <c r="R903" s="103">
        <v>25</v>
      </c>
      <c r="S903" s="87">
        <v>14.1</v>
      </c>
      <c r="T903" s="102"/>
      <c r="U903" s="69"/>
      <c r="V903" s="102"/>
      <c r="W903" s="102"/>
      <c r="X903" s="69"/>
      <c r="Y903" s="81">
        <f t="shared" si="29"/>
        <v>96.15384615384616</v>
      </c>
      <c r="Z903" s="88"/>
      <c r="AA903" s="90"/>
      <c r="AB903" s="90"/>
    </row>
    <row r="904" spans="2:28">
      <c r="B904" s="73">
        <v>44095</v>
      </c>
      <c r="C904" s="82">
        <v>10.5</v>
      </c>
      <c r="D904" s="96">
        <v>7.3</v>
      </c>
      <c r="E904" s="74">
        <v>1752.25</v>
      </c>
      <c r="F904" s="88">
        <v>7.28</v>
      </c>
      <c r="G904" s="74">
        <v>36.07</v>
      </c>
      <c r="H904" s="33">
        <v>525</v>
      </c>
      <c r="I904" s="102">
        <v>17.100000000000001</v>
      </c>
      <c r="J904" s="102">
        <v>38.909999999999997</v>
      </c>
      <c r="K904" s="77">
        <f t="shared" si="25"/>
        <v>21.809999999999995</v>
      </c>
      <c r="L904" s="102">
        <v>0</v>
      </c>
      <c r="M904" s="102">
        <v>0.36</v>
      </c>
      <c r="N904" s="69">
        <f t="shared" si="28"/>
        <v>39.269999999999996</v>
      </c>
      <c r="O904" s="77">
        <v>5.75</v>
      </c>
      <c r="P904" s="102"/>
      <c r="Q904" s="87">
        <v>7.1</v>
      </c>
      <c r="R904" s="103">
        <v>22.6</v>
      </c>
      <c r="S904" s="102">
        <v>13.3</v>
      </c>
      <c r="T904" s="102">
        <v>19.25</v>
      </c>
      <c r="U904" s="69">
        <f t="shared" si="26"/>
        <v>5.9499999999999993</v>
      </c>
      <c r="V904" s="102">
        <v>0</v>
      </c>
      <c r="W904" s="102">
        <v>6.81</v>
      </c>
      <c r="X904" s="69">
        <f t="shared" si="27"/>
        <v>26.06</v>
      </c>
      <c r="Y904" s="81">
        <f t="shared" si="29"/>
        <v>95.695238095238082</v>
      </c>
      <c r="Z904" s="88">
        <f>(I904-S904)/I904*100</f>
        <v>22.222222222222225</v>
      </c>
      <c r="AA904" s="90">
        <f>(J904-T904)/J904*100</f>
        <v>50.526856849139037</v>
      </c>
      <c r="AB904" s="90">
        <f>100*(1-X904/N904)</f>
        <v>33.63891010949834</v>
      </c>
    </row>
    <row r="905" spans="2:28">
      <c r="B905" s="73">
        <v>44096</v>
      </c>
      <c r="C905" s="82">
        <v>10.5</v>
      </c>
      <c r="D905" s="96"/>
      <c r="E905" s="74">
        <v>1650.59</v>
      </c>
      <c r="F905" s="88"/>
      <c r="G905" s="74">
        <v>29.33</v>
      </c>
      <c r="H905" s="33">
        <v>467</v>
      </c>
      <c r="I905" s="102">
        <v>17.7</v>
      </c>
      <c r="J905" s="102"/>
      <c r="K905" s="77"/>
      <c r="L905" s="102"/>
      <c r="M905" s="102"/>
      <c r="N905" s="69"/>
      <c r="O905" s="77">
        <v>4.9499999999999993</v>
      </c>
      <c r="P905" s="102"/>
      <c r="Q905" s="87"/>
      <c r="R905" s="103">
        <v>21.2</v>
      </c>
      <c r="S905" s="87">
        <v>13.9</v>
      </c>
      <c r="T905" s="102"/>
      <c r="U905" s="69"/>
      <c r="V905" s="102"/>
      <c r="W905" s="102"/>
      <c r="X905" s="69"/>
      <c r="Y905" s="81">
        <f t="shared" si="29"/>
        <v>95.460385438972168</v>
      </c>
      <c r="Z905" s="88">
        <f>(I905-S905)/I905*100</f>
        <v>21.468926553672311</v>
      </c>
      <c r="AA905" s="90"/>
      <c r="AB905" s="90"/>
    </row>
    <row r="906" spans="2:28">
      <c r="B906" s="73">
        <v>44097</v>
      </c>
      <c r="C906" s="82">
        <v>10.5</v>
      </c>
      <c r="D906" s="96"/>
      <c r="E906" s="74">
        <v>1195.6099999999999</v>
      </c>
      <c r="F906" s="88">
        <v>10.3</v>
      </c>
      <c r="G906" s="74">
        <v>59.04</v>
      </c>
      <c r="H906" s="33">
        <v>540</v>
      </c>
      <c r="I906" s="102">
        <v>18.2</v>
      </c>
      <c r="J906" s="102">
        <v>44.6</v>
      </c>
      <c r="K906" s="77">
        <f t="shared" si="25"/>
        <v>26.400000000000002</v>
      </c>
      <c r="L906" s="102"/>
      <c r="M906" s="102"/>
      <c r="N906" s="69"/>
      <c r="O906" s="77">
        <v>3.4</v>
      </c>
      <c r="P906" s="102">
        <v>2.92</v>
      </c>
      <c r="Q906" s="87">
        <v>7.2</v>
      </c>
      <c r="R906" s="103">
        <v>23.5</v>
      </c>
      <c r="S906" s="87">
        <v>6.9</v>
      </c>
      <c r="T906" s="102">
        <v>17.66</v>
      </c>
      <c r="U906" s="69">
        <f t="shared" si="26"/>
        <v>10.76</v>
      </c>
      <c r="V906" s="102">
        <v>0</v>
      </c>
      <c r="W906" s="102">
        <v>6.07</v>
      </c>
      <c r="X906" s="69">
        <f t="shared" si="27"/>
        <v>23.73</v>
      </c>
      <c r="Y906" s="81">
        <f t="shared" si="29"/>
        <v>95.648148148148152</v>
      </c>
      <c r="Z906" s="88">
        <f>(I906-S906)/I906*100</f>
        <v>62.087912087912088</v>
      </c>
      <c r="AA906" s="90">
        <f>(J906-T906)/J906*100</f>
        <v>60.403587443946194</v>
      </c>
      <c r="AB906" s="90"/>
    </row>
    <row r="907" spans="2:28">
      <c r="B907" s="73">
        <v>44098</v>
      </c>
      <c r="C907" s="82">
        <v>10.5</v>
      </c>
      <c r="D907" s="96"/>
      <c r="E907" s="74">
        <v>993.274</v>
      </c>
      <c r="F907" s="88"/>
      <c r="G907" s="74">
        <v>30.07</v>
      </c>
      <c r="H907" s="33">
        <v>528</v>
      </c>
      <c r="I907" s="102">
        <v>19.600000000000001</v>
      </c>
      <c r="J907" s="102"/>
      <c r="K907" s="77"/>
      <c r="L907" s="102">
        <v>0</v>
      </c>
      <c r="M907" s="102">
        <v>0</v>
      </c>
      <c r="N907" s="69"/>
      <c r="O907" s="77">
        <v>3.4</v>
      </c>
      <c r="P907" s="102"/>
      <c r="Q907" s="87"/>
      <c r="R907" s="103">
        <v>25.2</v>
      </c>
      <c r="S907" s="87">
        <v>6.5</v>
      </c>
      <c r="T907" s="102"/>
      <c r="U907" s="69"/>
      <c r="V907" s="102"/>
      <c r="W907" s="102"/>
      <c r="X907" s="69"/>
      <c r="Y907" s="81">
        <f t="shared" si="29"/>
        <v>95.227272727272734</v>
      </c>
      <c r="Z907" s="88">
        <f>(I907-S907)/I907*100</f>
        <v>66.83673469387756</v>
      </c>
      <c r="AA907" s="90"/>
      <c r="AB907" s="90"/>
    </row>
    <row r="908" spans="2:28">
      <c r="B908" s="73">
        <v>44099</v>
      </c>
      <c r="C908" s="82">
        <v>10.5</v>
      </c>
      <c r="D908" s="96"/>
      <c r="E908" s="74">
        <v>755.87900000000002</v>
      </c>
      <c r="F908" s="88">
        <v>9.58</v>
      </c>
      <c r="G908" s="74">
        <v>21.77</v>
      </c>
      <c r="H908" s="33">
        <v>880</v>
      </c>
      <c r="I908" s="102">
        <v>27.9</v>
      </c>
      <c r="J908" s="102">
        <v>45.42</v>
      </c>
      <c r="K908" s="77">
        <f t="shared" ref="K908:K918" si="31">J908-I908</f>
        <v>17.520000000000003</v>
      </c>
      <c r="L908" s="102"/>
      <c r="M908" s="102"/>
      <c r="N908" s="69"/>
      <c r="O908" s="77">
        <v>3.2</v>
      </c>
      <c r="P908" s="102">
        <v>0.78</v>
      </c>
      <c r="Q908" s="87">
        <v>7.2</v>
      </c>
      <c r="R908" s="103">
        <v>22.1</v>
      </c>
      <c r="S908" s="150">
        <v>3</v>
      </c>
      <c r="T908" s="102">
        <v>7.65</v>
      </c>
      <c r="U908" s="69">
        <f t="shared" ref="U908:U920" si="32">T908-S908</f>
        <v>4.6500000000000004</v>
      </c>
      <c r="V908" s="102">
        <v>0</v>
      </c>
      <c r="W908" s="102">
        <v>23.2</v>
      </c>
      <c r="X908" s="69">
        <f t="shared" ref="X908:X920" si="33">S908+U908+V908+W908</f>
        <v>30.85</v>
      </c>
      <c r="Y908" s="81">
        <f t="shared" si="29"/>
        <v>97.48863636363636</v>
      </c>
      <c r="Z908" s="88">
        <f>(I908-S908)/I908*100</f>
        <v>89.247311827956992</v>
      </c>
      <c r="AA908" s="90">
        <f>(J908-T908)/J908*100</f>
        <v>83.157199471598418</v>
      </c>
      <c r="AB908" s="90"/>
    </row>
    <row r="909" spans="2:28">
      <c r="B909" s="73">
        <v>44100</v>
      </c>
      <c r="C909" s="82">
        <v>10.5</v>
      </c>
      <c r="D909" s="96"/>
      <c r="E909" s="74">
        <v>824.351</v>
      </c>
      <c r="F909" s="88"/>
      <c r="G909" s="74"/>
      <c r="H909" s="33">
        <v>950</v>
      </c>
      <c r="I909" s="102"/>
      <c r="J909" s="102"/>
      <c r="K909" s="77"/>
      <c r="L909" s="102"/>
      <c r="M909" s="102"/>
      <c r="N909" s="69"/>
      <c r="O909" s="77">
        <v>4.0999999999999996</v>
      </c>
      <c r="P909" s="102"/>
      <c r="Q909" s="87"/>
      <c r="R909" s="103">
        <v>43.3</v>
      </c>
      <c r="S909" s="87">
        <v>2.2000000000000002</v>
      </c>
      <c r="T909" s="102"/>
      <c r="U909" s="69"/>
      <c r="V909" s="102"/>
      <c r="W909" s="102"/>
      <c r="X909" s="69"/>
      <c r="Y909" s="81">
        <f t="shared" si="29"/>
        <v>95.442105263157899</v>
      </c>
      <c r="Z909" s="88"/>
      <c r="AA909" s="90"/>
      <c r="AB909" s="90"/>
    </row>
    <row r="910" spans="2:28">
      <c r="B910" s="73">
        <v>44101</v>
      </c>
      <c r="C910" s="82">
        <v>10.5</v>
      </c>
      <c r="D910" s="96"/>
      <c r="E910" s="74">
        <v>904.56899999999996</v>
      </c>
      <c r="F910" s="88"/>
      <c r="G910" s="74"/>
      <c r="H910" s="33">
        <v>1066</v>
      </c>
      <c r="I910" s="102"/>
      <c r="J910" s="102"/>
      <c r="K910" s="77"/>
      <c r="L910" s="102"/>
      <c r="M910" s="102"/>
      <c r="N910" s="69"/>
      <c r="O910" s="77">
        <v>5.6</v>
      </c>
      <c r="P910" s="102"/>
      <c r="Q910" s="87"/>
      <c r="R910" s="103">
        <v>43.5</v>
      </c>
      <c r="S910" s="102">
        <v>5</v>
      </c>
      <c r="T910" s="102"/>
      <c r="U910" s="69"/>
      <c r="V910" s="102"/>
      <c r="W910" s="102"/>
      <c r="X910" s="69"/>
      <c r="Y910" s="81">
        <f t="shared" si="29"/>
        <v>95.919324577861161</v>
      </c>
      <c r="Z910" s="88"/>
      <c r="AA910" s="90"/>
      <c r="AB910" s="90"/>
    </row>
    <row r="911" spans="2:28">
      <c r="B911" s="73">
        <v>44102</v>
      </c>
      <c r="C911" s="82">
        <v>10.5</v>
      </c>
      <c r="D911" s="96">
        <v>8.4</v>
      </c>
      <c r="E911" s="74">
        <v>798.36</v>
      </c>
      <c r="F911" s="88">
        <v>14.15</v>
      </c>
      <c r="G911" s="74">
        <v>9.6199999999999992</v>
      </c>
      <c r="H911" s="33">
        <v>877</v>
      </c>
      <c r="I911" s="102">
        <v>34.5</v>
      </c>
      <c r="J911" s="102">
        <v>74.59</v>
      </c>
      <c r="K911" s="77">
        <f t="shared" si="31"/>
        <v>40.090000000000003</v>
      </c>
      <c r="L911" s="102">
        <v>0</v>
      </c>
      <c r="M911" s="102">
        <v>0.2</v>
      </c>
      <c r="N911" s="69">
        <f t="shared" si="28"/>
        <v>74.790000000000006</v>
      </c>
      <c r="O911" s="77">
        <v>4.25</v>
      </c>
      <c r="P911" s="102">
        <v>0</v>
      </c>
      <c r="Q911" s="87">
        <v>6.8</v>
      </c>
      <c r="R911" s="103">
        <v>40.9</v>
      </c>
      <c r="S911" s="87">
        <v>5.8</v>
      </c>
      <c r="T911" s="102">
        <v>9.34</v>
      </c>
      <c r="U911" s="69">
        <f t="shared" si="32"/>
        <v>3.54</v>
      </c>
      <c r="V911" s="102">
        <v>0</v>
      </c>
      <c r="W911" s="102">
        <v>45.36</v>
      </c>
      <c r="X911" s="69">
        <f t="shared" si="33"/>
        <v>54.7</v>
      </c>
      <c r="Y911" s="81">
        <f t="shared" si="29"/>
        <v>95.336374002280493</v>
      </c>
      <c r="Z911" s="88">
        <f>(I911-S911)/I911*100</f>
        <v>83.188405797101453</v>
      </c>
      <c r="AA911" s="90">
        <f>(J911-T911)/J911*100</f>
        <v>87.478214237833484</v>
      </c>
      <c r="AB911" s="90">
        <f>100*(1-X911/N911)</f>
        <v>26.861879930471989</v>
      </c>
    </row>
    <row r="912" spans="2:28">
      <c r="B912" s="73">
        <v>44103</v>
      </c>
      <c r="C912" s="82">
        <v>10.5</v>
      </c>
      <c r="D912" s="96"/>
      <c r="E912" s="74">
        <v>824.49400000000003</v>
      </c>
      <c r="F912" s="88"/>
      <c r="G912" s="74">
        <v>21.85</v>
      </c>
      <c r="H912" s="33">
        <v>700</v>
      </c>
      <c r="I912" s="102">
        <v>26</v>
      </c>
      <c r="J912" s="102"/>
      <c r="K912" s="77"/>
      <c r="L912" s="102"/>
      <c r="M912" s="102"/>
      <c r="N912" s="69"/>
      <c r="O912" s="77">
        <v>5</v>
      </c>
      <c r="P912" s="102"/>
      <c r="Q912" s="87"/>
      <c r="R912" s="103">
        <v>29.9</v>
      </c>
      <c r="S912" s="87">
        <v>1.7</v>
      </c>
      <c r="T912" s="102"/>
      <c r="U912" s="69"/>
      <c r="V912" s="86"/>
      <c r="W912" s="86"/>
      <c r="X912" s="69"/>
      <c r="Y912" s="81">
        <f t="shared" si="29"/>
        <v>95.728571428571428</v>
      </c>
      <c r="Z912" s="88">
        <f>(I912-S912)/I912*100</f>
        <v>93.461538461538467</v>
      </c>
      <c r="AA912" s="90"/>
      <c r="AB912" s="90"/>
    </row>
    <row r="913" spans="2:28">
      <c r="B913" s="73">
        <v>44104</v>
      </c>
      <c r="C913" s="82">
        <v>10.5</v>
      </c>
      <c r="D913" s="96"/>
      <c r="E913" s="74">
        <v>948.53899999999999</v>
      </c>
      <c r="F913" s="88">
        <v>7.26</v>
      </c>
      <c r="G913" s="74">
        <v>29.24</v>
      </c>
      <c r="H913" s="33">
        <v>635</v>
      </c>
      <c r="I913" s="102">
        <v>21.8</v>
      </c>
      <c r="J913" s="102">
        <v>46.72</v>
      </c>
      <c r="K913" s="77">
        <f t="shared" si="31"/>
        <v>24.919999999999998</v>
      </c>
      <c r="L913" s="102"/>
      <c r="M913" s="102"/>
      <c r="N913" s="69"/>
      <c r="O913" s="77">
        <v>5.25</v>
      </c>
      <c r="P913" s="102"/>
      <c r="Q913" s="87">
        <v>6.8</v>
      </c>
      <c r="R913" s="88">
        <v>26.3</v>
      </c>
      <c r="S913" s="87">
        <v>0.6</v>
      </c>
      <c r="T913" s="102">
        <v>3.07</v>
      </c>
      <c r="U913" s="69">
        <f t="shared" si="32"/>
        <v>2.4699999999999998</v>
      </c>
      <c r="V913" s="86">
        <v>0</v>
      </c>
      <c r="W913" s="86">
        <v>38.06</v>
      </c>
      <c r="X913" s="69">
        <f t="shared" si="33"/>
        <v>41.13</v>
      </c>
      <c r="Y913" s="81">
        <f t="shared" si="29"/>
        <v>95.858267716535437</v>
      </c>
      <c r="Z913" s="88">
        <f>(I913-S913)/I913*100</f>
        <v>97.247706422018339</v>
      </c>
      <c r="AA913" s="90">
        <f>(J913-T913)/J913*100</f>
        <v>93.42893835616438</v>
      </c>
      <c r="AB913" s="90"/>
    </row>
    <row r="914" spans="2:28">
      <c r="B914" s="73">
        <v>44105</v>
      </c>
      <c r="C914" s="82">
        <v>10.5</v>
      </c>
      <c r="D914" s="96"/>
      <c r="E914" s="74">
        <v>896.37599999999998</v>
      </c>
      <c r="F914" s="88"/>
      <c r="G914" s="74">
        <v>37.590000000000003</v>
      </c>
      <c r="H914" s="33">
        <v>768</v>
      </c>
      <c r="I914" s="102">
        <v>23.1</v>
      </c>
      <c r="J914" s="102"/>
      <c r="K914" s="77"/>
      <c r="L914" s="102">
        <v>0</v>
      </c>
      <c r="M914" s="102">
        <v>0.45</v>
      </c>
      <c r="N914" s="69"/>
      <c r="O914" s="77">
        <v>5</v>
      </c>
      <c r="P914" s="102"/>
      <c r="Q914" s="87"/>
      <c r="R914" s="88">
        <v>31.6</v>
      </c>
      <c r="S914" s="87">
        <v>0.2</v>
      </c>
      <c r="T914" s="96"/>
      <c r="U914" s="69"/>
      <c r="V914" s="86"/>
      <c r="W914" s="86"/>
      <c r="X914" s="69"/>
      <c r="Y914" s="81">
        <f t="shared" si="29"/>
        <v>95.885416666666671</v>
      </c>
      <c r="Z914" s="88">
        <f>(I914-S914)/I914*100</f>
        <v>99.134199134199136</v>
      </c>
      <c r="AA914" s="90"/>
      <c r="AB914" s="90"/>
    </row>
    <row r="915" spans="2:28">
      <c r="B915" s="73">
        <v>44106</v>
      </c>
      <c r="C915" s="82">
        <v>10.5</v>
      </c>
      <c r="D915" s="99"/>
      <c r="E915" s="88">
        <v>819.35500000000002</v>
      </c>
      <c r="F915" s="88">
        <v>15.72</v>
      </c>
      <c r="G915" s="88">
        <v>30.45</v>
      </c>
      <c r="H915" s="74">
        <v>783</v>
      </c>
      <c r="I915" s="87">
        <v>34.799999999999997</v>
      </c>
      <c r="J915" s="102">
        <v>45.31</v>
      </c>
      <c r="K915" s="77">
        <f t="shared" si="31"/>
        <v>10.510000000000005</v>
      </c>
      <c r="L915" s="87"/>
      <c r="M915" s="87"/>
      <c r="N915" s="69"/>
      <c r="O915" s="77">
        <v>4.3</v>
      </c>
      <c r="P915" s="102">
        <v>0</v>
      </c>
      <c r="Q915" s="87">
        <v>7.1</v>
      </c>
      <c r="R915" s="88">
        <v>23.9</v>
      </c>
      <c r="S915" s="87">
        <v>0.1</v>
      </c>
      <c r="T915" s="96">
        <v>2.57</v>
      </c>
      <c r="U915" s="69">
        <f t="shared" si="32"/>
        <v>2.4699999999999998</v>
      </c>
      <c r="V915" s="86">
        <v>0</v>
      </c>
      <c r="W915" s="86">
        <v>35.29</v>
      </c>
      <c r="X915" s="69">
        <f t="shared" si="33"/>
        <v>37.86</v>
      </c>
      <c r="Y915" s="81">
        <f t="shared" si="29"/>
        <v>96.94763729246489</v>
      </c>
      <c r="Z915" s="88">
        <f>(I915-S915)/I915*100</f>
        <v>99.712643678160916</v>
      </c>
      <c r="AA915" s="90">
        <f>(J915-T915)/J915*100</f>
        <v>94.327962922092254</v>
      </c>
      <c r="AB915" s="90"/>
    </row>
    <row r="916" spans="2:28">
      <c r="B916" s="73">
        <v>44107</v>
      </c>
      <c r="C916" s="82">
        <v>10.5</v>
      </c>
      <c r="D916" s="99"/>
      <c r="E916" s="88">
        <v>867.81600000000003</v>
      </c>
      <c r="F916" s="88"/>
      <c r="G916" s="88"/>
      <c r="H916" s="74">
        <v>427</v>
      </c>
      <c r="I916" s="87"/>
      <c r="J916" s="87"/>
      <c r="K916" s="77"/>
      <c r="L916" s="87"/>
      <c r="M916" s="87"/>
      <c r="N916" s="69"/>
      <c r="O916" s="77">
        <v>4.4499999999999993</v>
      </c>
      <c r="P916" s="102"/>
      <c r="Q916" s="87"/>
      <c r="R916" s="88">
        <v>28.5</v>
      </c>
      <c r="S916" s="87">
        <v>0.1</v>
      </c>
      <c r="T916" s="96"/>
      <c r="U916" s="69"/>
      <c r="V916" s="86"/>
      <c r="W916" s="86"/>
      <c r="X916" s="69"/>
      <c r="Y916" s="81">
        <f t="shared" si="29"/>
        <v>93.325526932084315</v>
      </c>
      <c r="Z916" s="88"/>
      <c r="AA916" s="90"/>
      <c r="AB916" s="90"/>
    </row>
    <row r="917" spans="2:28">
      <c r="B917" s="73">
        <v>44108</v>
      </c>
      <c r="C917" s="82">
        <v>10.5</v>
      </c>
      <c r="D917" s="99"/>
      <c r="E917" s="88">
        <v>875.66200000000003</v>
      </c>
      <c r="F917" s="88"/>
      <c r="G917" s="88"/>
      <c r="H917" s="74">
        <v>688</v>
      </c>
      <c r="I917" s="87"/>
      <c r="J917" s="87"/>
      <c r="K917" s="77"/>
      <c r="L917" s="87"/>
      <c r="M917" s="87"/>
      <c r="N917" s="69"/>
      <c r="O917" s="77">
        <v>3.5</v>
      </c>
      <c r="P917" s="102"/>
      <c r="Q917" s="87"/>
      <c r="R917" s="88">
        <v>23.6</v>
      </c>
      <c r="S917" s="87">
        <v>0.1</v>
      </c>
      <c r="T917" s="96"/>
      <c r="U917" s="69"/>
      <c r="V917" s="86"/>
      <c r="W917" s="86"/>
      <c r="X917" s="69"/>
      <c r="Y917" s="81">
        <f t="shared" si="29"/>
        <v>96.569767441860463</v>
      </c>
      <c r="Z917" s="88"/>
      <c r="AA917" s="90"/>
      <c r="AB917" s="90"/>
    </row>
    <row r="918" spans="2:28">
      <c r="B918" s="73">
        <v>44109</v>
      </c>
      <c r="C918" s="82">
        <v>10.5</v>
      </c>
      <c r="D918" s="96">
        <v>9.1</v>
      </c>
      <c r="E918" s="88">
        <v>934.25699999999995</v>
      </c>
      <c r="F918" s="88">
        <v>5.52</v>
      </c>
      <c r="G918" s="88">
        <v>4.76</v>
      </c>
      <c r="H918" s="74">
        <v>1156</v>
      </c>
      <c r="I918" s="87">
        <v>18.399999999999999</v>
      </c>
      <c r="J918" s="65">
        <v>47.8</v>
      </c>
      <c r="K918" s="77">
        <f t="shared" si="31"/>
        <v>29.4</v>
      </c>
      <c r="L918" s="102">
        <v>0</v>
      </c>
      <c r="M918" s="102">
        <v>0.26</v>
      </c>
      <c r="N918" s="69">
        <f t="shared" ref="N918" si="34">I918+K918+L918+M918</f>
        <v>48.059999999999995</v>
      </c>
      <c r="O918" s="77">
        <v>3.2</v>
      </c>
      <c r="P918" s="102">
        <v>0</v>
      </c>
      <c r="Q918" s="87">
        <v>7.4</v>
      </c>
      <c r="R918" s="88">
        <v>22.2</v>
      </c>
      <c r="S918" s="87">
        <v>0.1</v>
      </c>
      <c r="T918" s="96">
        <v>2.39</v>
      </c>
      <c r="U918" s="69">
        <f t="shared" si="32"/>
        <v>2.29</v>
      </c>
      <c r="V918" s="86">
        <v>0</v>
      </c>
      <c r="W918" s="86">
        <v>25.1</v>
      </c>
      <c r="X918" s="69">
        <f t="shared" si="33"/>
        <v>27.490000000000002</v>
      </c>
      <c r="Y918" s="81">
        <f t="shared" si="29"/>
        <v>98.079584775086502</v>
      </c>
      <c r="Z918" s="88">
        <f>(I918-S918)/I918*100</f>
        <v>99.456521739130437</v>
      </c>
      <c r="AA918" s="90">
        <f>(J918-T918)/J918*100</f>
        <v>95</v>
      </c>
      <c r="AB918" s="90">
        <f>100*(1-X918/N918)</f>
        <v>42.800665834373689</v>
      </c>
    </row>
    <row r="919" spans="2:28">
      <c r="B919" s="73">
        <v>44110</v>
      </c>
      <c r="C919" s="82">
        <v>10.5</v>
      </c>
      <c r="D919" s="96"/>
      <c r="E919" s="88">
        <v>907.30700000000002</v>
      </c>
      <c r="F919" s="88"/>
      <c r="G919" s="88">
        <v>21.87</v>
      </c>
      <c r="H919" s="74">
        <v>811</v>
      </c>
      <c r="I919" s="87">
        <v>23.7</v>
      </c>
      <c r="J919" s="87"/>
      <c r="K919" s="77"/>
      <c r="L919" s="102"/>
      <c r="M919" s="102"/>
      <c r="N919" s="87"/>
      <c r="O919" s="77">
        <v>4.4000000000000004</v>
      </c>
      <c r="P919" s="102"/>
      <c r="Q919" s="87"/>
      <c r="R919" s="88">
        <v>26.7</v>
      </c>
      <c r="S919" s="87">
        <v>0.7</v>
      </c>
      <c r="T919" s="96"/>
      <c r="U919" s="69"/>
      <c r="V919" s="86"/>
      <c r="W919" s="86"/>
      <c r="X919" s="69"/>
      <c r="Y919" s="81">
        <f t="shared" si="29"/>
        <v>96.707768187422928</v>
      </c>
      <c r="Z919" s="88">
        <f>(I919-S919)/I919*100</f>
        <v>97.046413502109701</v>
      </c>
      <c r="AA919" s="90"/>
      <c r="AB919" s="87"/>
    </row>
    <row r="920" spans="2:28">
      <c r="B920" s="73">
        <v>44111</v>
      </c>
      <c r="C920" s="82">
        <v>10.5</v>
      </c>
      <c r="D920" s="96"/>
      <c r="E920" s="88">
        <v>953.08299999999997</v>
      </c>
      <c r="F920" s="88">
        <v>9.7200000000000006</v>
      </c>
      <c r="G920" s="88">
        <v>19.760000000000002</v>
      </c>
      <c r="H920" s="74">
        <v>901</v>
      </c>
      <c r="I920" s="150">
        <v>31</v>
      </c>
      <c r="J920" s="150">
        <v>84.03</v>
      </c>
      <c r="K920" s="77"/>
      <c r="L920" s="102"/>
      <c r="M920" s="102"/>
      <c r="N920" s="87"/>
      <c r="O920" s="77">
        <v>4.1999999999999993</v>
      </c>
      <c r="P920" s="102">
        <v>0</v>
      </c>
      <c r="Q920" s="87">
        <v>7.1</v>
      </c>
      <c r="R920" s="88">
        <v>35</v>
      </c>
      <c r="S920" s="87">
        <v>0.4</v>
      </c>
      <c r="T920" s="96">
        <v>3.64</v>
      </c>
      <c r="U920" s="69">
        <f t="shared" si="32"/>
        <v>3.24</v>
      </c>
      <c r="V920" s="86">
        <v>0</v>
      </c>
      <c r="W920" s="86">
        <v>41.83</v>
      </c>
      <c r="X920" s="69">
        <f t="shared" si="33"/>
        <v>45.47</v>
      </c>
      <c r="Y920" s="81">
        <f t="shared" si="29"/>
        <v>96.115427302996665</v>
      </c>
      <c r="Z920" s="88">
        <f>(I920-S920)/I920*100</f>
        <v>98.709677419354847</v>
      </c>
      <c r="AA920" s="90">
        <f>(J920-T920)/J920*100</f>
        <v>95.668213733190527</v>
      </c>
      <c r="AB920" s="87"/>
    </row>
    <row r="921" spans="2:28">
      <c r="B921" s="73">
        <v>44112</v>
      </c>
      <c r="C921" s="82">
        <v>10.5</v>
      </c>
      <c r="D921" s="96"/>
      <c r="E921" s="88"/>
      <c r="F921" s="88"/>
      <c r="G921" s="88"/>
      <c r="H921" s="74"/>
      <c r="I921" s="150">
        <v>31.7</v>
      </c>
      <c r="J921" s="150"/>
      <c r="K921" s="77"/>
      <c r="L921" s="102">
        <v>0</v>
      </c>
      <c r="M921" s="102">
        <v>0.1</v>
      </c>
      <c r="N921" s="87"/>
      <c r="O921" s="77">
        <v>3.55</v>
      </c>
      <c r="P921" s="102"/>
      <c r="Q921" s="87"/>
      <c r="R921" s="88"/>
      <c r="S921" s="87">
        <v>0.6</v>
      </c>
      <c r="T921" s="96"/>
      <c r="U921" s="87"/>
      <c r="V921" s="86"/>
      <c r="W921" s="86"/>
      <c r="X921" s="87"/>
      <c r="Y921" s="81"/>
      <c r="Z921" s="88">
        <f>(I921-S921)/I921*100</f>
        <v>98.107255520504737</v>
      </c>
      <c r="AA921" s="90"/>
      <c r="AB921" s="87"/>
    </row>
  </sheetData>
  <mergeCells count="30">
    <mergeCell ref="J3:J4"/>
    <mergeCell ref="K3:K4"/>
    <mergeCell ref="L3:L4"/>
    <mergeCell ref="M3:M4"/>
    <mergeCell ref="F3:F4"/>
    <mergeCell ref="G3:G4"/>
    <mergeCell ref="H3:H4"/>
    <mergeCell ref="I3:I4"/>
    <mergeCell ref="B2:B4"/>
    <mergeCell ref="V3:V4"/>
    <mergeCell ref="W3:W4"/>
    <mergeCell ref="X3:X4"/>
    <mergeCell ref="C2:O2"/>
    <mergeCell ref="P2:X2"/>
    <mergeCell ref="Q3:Q4"/>
    <mergeCell ref="R3:R4"/>
    <mergeCell ref="S3:S4"/>
    <mergeCell ref="T3:T4"/>
    <mergeCell ref="U3:U4"/>
    <mergeCell ref="N3:N4"/>
    <mergeCell ref="O3:O4"/>
    <mergeCell ref="P3:P4"/>
    <mergeCell ref="C3:C4"/>
    <mergeCell ref="D3:D4"/>
    <mergeCell ref="E3:E4"/>
    <mergeCell ref="Y2:AB2"/>
    <mergeCell ref="Y3:Y4"/>
    <mergeCell ref="Z3:Z4"/>
    <mergeCell ref="AA3:AA4"/>
    <mergeCell ref="AB3:AB4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Z435:Z71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氯鹽</vt:lpstr>
      <vt:lpstr>Data 1 (high Cl-)</vt:lpstr>
      <vt:lpstr>Data 2 (sludge to promote)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2020-10-08T08:18:50Z</dcterms:modified>
</cp:coreProperties>
</file>